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8" windowWidth="15600" windowHeight="7992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45621"/>
</workbook>
</file>

<file path=xl/calcChain.xml><?xml version="1.0" encoding="utf-8"?>
<calcChain xmlns="http://schemas.openxmlformats.org/spreadsheetml/2006/main">
  <c r="H23" i="1" l="1"/>
  <c r="I21" i="3" l="1"/>
  <c r="H21" i="3"/>
  <c r="H20" i="3" s="1"/>
  <c r="E21" i="3"/>
  <c r="I20" i="3"/>
  <c r="G20" i="3"/>
  <c r="F20" i="3"/>
  <c r="E20" i="3"/>
  <c r="D20" i="3"/>
  <c r="C20" i="3"/>
  <c r="I19" i="3"/>
  <c r="H19" i="3"/>
  <c r="E19" i="3"/>
  <c r="I18" i="3"/>
  <c r="H18" i="3"/>
  <c r="E18" i="3"/>
  <c r="I17" i="3"/>
  <c r="H17" i="3"/>
  <c r="H16" i="3" s="1"/>
  <c r="E17" i="3"/>
  <c r="I16" i="3"/>
  <c r="G16" i="3"/>
  <c r="F16" i="3"/>
  <c r="E16" i="3"/>
  <c r="D16" i="3"/>
  <c r="C16" i="3"/>
  <c r="I15" i="3"/>
  <c r="H15" i="3"/>
  <c r="E15" i="3"/>
  <c r="I14" i="3"/>
  <c r="H14" i="3"/>
  <c r="E14" i="3"/>
  <c r="I13" i="3"/>
  <c r="H13" i="3"/>
  <c r="E13" i="3"/>
  <c r="I12" i="3"/>
  <c r="I11" i="3" s="1"/>
  <c r="H12" i="3"/>
  <c r="E12" i="3"/>
  <c r="E11" i="3" s="1"/>
  <c r="H11" i="3"/>
  <c r="G11" i="3"/>
  <c r="F11" i="3"/>
  <c r="D11" i="3"/>
  <c r="D4" i="3" s="1"/>
  <c r="D3" i="3" s="1"/>
  <c r="C11" i="3"/>
  <c r="I10" i="3"/>
  <c r="H10" i="3"/>
  <c r="E10" i="3"/>
  <c r="I9" i="3"/>
  <c r="I8" i="3" s="1"/>
  <c r="H9" i="3"/>
  <c r="E9" i="3"/>
  <c r="G8" i="3"/>
  <c r="F8" i="3"/>
  <c r="E8" i="3"/>
  <c r="D8" i="3"/>
  <c r="C8" i="3"/>
  <c r="I7" i="3"/>
  <c r="H7" i="3"/>
  <c r="E7" i="3"/>
  <c r="I6" i="3"/>
  <c r="H6" i="3"/>
  <c r="E6" i="3"/>
  <c r="I5" i="3"/>
  <c r="H5" i="3"/>
  <c r="E5" i="3"/>
  <c r="G4" i="3"/>
  <c r="G3" i="3" s="1"/>
  <c r="C4" i="3"/>
  <c r="C3" i="3" s="1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I11" i="4" s="1"/>
  <c r="H12" i="4"/>
  <c r="E12" i="4"/>
  <c r="E11" i="4" s="1"/>
  <c r="H11" i="4"/>
  <c r="G11" i="4"/>
  <c r="F11" i="4"/>
  <c r="D11" i="4"/>
  <c r="C11" i="4"/>
  <c r="I10" i="4"/>
  <c r="H10" i="4"/>
  <c r="E10" i="4"/>
  <c r="I9" i="4"/>
  <c r="H9" i="4"/>
  <c r="H8" i="4" s="1"/>
  <c r="E9" i="4"/>
  <c r="I8" i="4"/>
  <c r="G8" i="4"/>
  <c r="G3" i="4" s="1"/>
  <c r="F8" i="4"/>
  <c r="F3" i="4" s="1"/>
  <c r="E8" i="4"/>
  <c r="D8" i="4"/>
  <c r="C8" i="4"/>
  <c r="C3" i="4" s="1"/>
  <c r="I7" i="4"/>
  <c r="H7" i="4"/>
  <c r="E7" i="4"/>
  <c r="I6" i="4"/>
  <c r="H6" i="4"/>
  <c r="E6" i="4"/>
  <c r="I5" i="4"/>
  <c r="H5" i="4"/>
  <c r="E5" i="4"/>
  <c r="I4" i="4"/>
  <c r="H4" i="4"/>
  <c r="E4" i="4"/>
  <c r="E3" i="4" s="1"/>
  <c r="D3" i="4"/>
  <c r="H8" i="3" l="1"/>
  <c r="I3" i="4"/>
  <c r="E4" i="3"/>
  <c r="E3" i="3" s="1"/>
  <c r="F4" i="3"/>
  <c r="F3" i="3" s="1"/>
  <c r="I4" i="3"/>
  <c r="I3" i="3" s="1"/>
  <c r="H3" i="4"/>
  <c r="H4" i="3"/>
  <c r="H3" i="3" s="1"/>
  <c r="K55" i="1" l="1"/>
  <c r="J55" i="1"/>
  <c r="G55" i="1"/>
  <c r="K54" i="1"/>
  <c r="J54" i="1"/>
  <c r="G54" i="1"/>
  <c r="K53" i="1"/>
  <c r="J53" i="1"/>
  <c r="I53" i="1"/>
  <c r="H53" i="1"/>
  <c r="G53" i="1"/>
  <c r="F53" i="1"/>
  <c r="E53" i="1"/>
  <c r="K52" i="1"/>
  <c r="J52" i="1"/>
  <c r="G52" i="1"/>
  <c r="K51" i="1"/>
  <c r="J51" i="1"/>
  <c r="G51" i="1"/>
  <c r="K50" i="1"/>
  <c r="J50" i="1"/>
  <c r="G50" i="1"/>
  <c r="K49" i="1"/>
  <c r="K46" i="1" s="1"/>
  <c r="J49" i="1"/>
  <c r="G49" i="1"/>
  <c r="K48" i="1"/>
  <c r="J48" i="1"/>
  <c r="G48" i="1"/>
  <c r="K47" i="1"/>
  <c r="J47" i="1"/>
  <c r="G47" i="1"/>
  <c r="J46" i="1"/>
  <c r="I46" i="1"/>
  <c r="H46" i="1"/>
  <c r="G46" i="1"/>
  <c r="F46" i="1"/>
  <c r="E46" i="1"/>
  <c r="K45" i="1"/>
  <c r="J45" i="1"/>
  <c r="G45" i="1"/>
  <c r="K44" i="1"/>
  <c r="J44" i="1"/>
  <c r="G44" i="1"/>
  <c r="K43" i="1"/>
  <c r="J43" i="1"/>
  <c r="G43" i="1"/>
  <c r="K42" i="1"/>
  <c r="J42" i="1"/>
  <c r="I42" i="1"/>
  <c r="H42" i="1"/>
  <c r="G42" i="1"/>
  <c r="F42" i="1"/>
  <c r="E42" i="1"/>
  <c r="K41" i="1"/>
  <c r="J41" i="1"/>
  <c r="G41" i="1"/>
  <c r="K40" i="1"/>
  <c r="J40" i="1"/>
  <c r="G40" i="1"/>
  <c r="K39" i="1"/>
  <c r="J39" i="1"/>
  <c r="J38" i="1" s="1"/>
  <c r="G39" i="1"/>
  <c r="K38" i="1"/>
  <c r="I38" i="1"/>
  <c r="H38" i="1"/>
  <c r="G38" i="1"/>
  <c r="F38" i="1"/>
  <c r="E38" i="1"/>
  <c r="K37" i="1"/>
  <c r="J37" i="1"/>
  <c r="G37" i="1"/>
  <c r="K36" i="1"/>
  <c r="J36" i="1"/>
  <c r="G36" i="1"/>
  <c r="K35" i="1"/>
  <c r="K34" i="1" s="1"/>
  <c r="J35" i="1"/>
  <c r="G35" i="1"/>
  <c r="J34" i="1"/>
  <c r="I34" i="1"/>
  <c r="H34" i="1"/>
  <c r="G34" i="1"/>
  <c r="F34" i="1"/>
  <c r="E34" i="1"/>
  <c r="K33" i="1"/>
  <c r="J33" i="1"/>
  <c r="G33" i="1"/>
  <c r="K32" i="1"/>
  <c r="J32" i="1"/>
  <c r="G32" i="1"/>
  <c r="K31" i="1"/>
  <c r="K30" i="1" s="1"/>
  <c r="J31" i="1"/>
  <c r="G31" i="1"/>
  <c r="I30" i="1"/>
  <c r="H30" i="1"/>
  <c r="G30" i="1"/>
  <c r="F30" i="1"/>
  <c r="E30" i="1"/>
  <c r="K29" i="1"/>
  <c r="J29" i="1"/>
  <c r="G29" i="1"/>
  <c r="K28" i="1"/>
  <c r="J28" i="1"/>
  <c r="G28" i="1"/>
  <c r="K27" i="1"/>
  <c r="J27" i="1"/>
  <c r="G27" i="1"/>
  <c r="K26" i="1"/>
  <c r="J26" i="1"/>
  <c r="G26" i="1"/>
  <c r="K25" i="1"/>
  <c r="J25" i="1"/>
  <c r="G25" i="1"/>
  <c r="K24" i="1"/>
  <c r="K23" i="1" s="1"/>
  <c r="J24" i="1"/>
  <c r="G24" i="1"/>
  <c r="J23" i="1"/>
  <c r="I23" i="1"/>
  <c r="G23" i="1"/>
  <c r="F23" i="1"/>
  <c r="E23" i="1"/>
  <c r="K22" i="1"/>
  <c r="J22" i="1"/>
  <c r="G22" i="1"/>
  <c r="K21" i="1"/>
  <c r="J21" i="1"/>
  <c r="J20" i="1" s="1"/>
  <c r="J14" i="1" s="1"/>
  <c r="G21" i="1"/>
  <c r="K20" i="1"/>
  <c r="I20" i="1"/>
  <c r="H20" i="1"/>
  <c r="G20" i="1"/>
  <c r="F20" i="1"/>
  <c r="E20" i="1"/>
  <c r="K19" i="1"/>
  <c r="J19" i="1"/>
  <c r="G19" i="1"/>
  <c r="K18" i="1"/>
  <c r="J18" i="1"/>
  <c r="G18" i="1"/>
  <c r="K17" i="1"/>
  <c r="J17" i="1"/>
  <c r="G17" i="1"/>
  <c r="K16" i="1"/>
  <c r="J16" i="1"/>
  <c r="G16" i="1"/>
  <c r="K15" i="1"/>
  <c r="J15" i="1"/>
  <c r="G15" i="1"/>
  <c r="K14" i="1"/>
  <c r="I14" i="1"/>
  <c r="H14" i="1"/>
  <c r="G14" i="1"/>
  <c r="F14" i="1"/>
  <c r="E14" i="1"/>
  <c r="K13" i="1"/>
  <c r="J13" i="1"/>
  <c r="G13" i="1"/>
  <c r="K12" i="1"/>
  <c r="J12" i="1"/>
  <c r="G12" i="1"/>
  <c r="K11" i="1"/>
  <c r="J11" i="1"/>
  <c r="G11" i="1"/>
  <c r="K10" i="1"/>
  <c r="J10" i="1"/>
  <c r="G10" i="1"/>
  <c r="K9" i="1"/>
  <c r="J9" i="1"/>
  <c r="G9" i="1"/>
  <c r="K8" i="1"/>
  <c r="J8" i="1"/>
  <c r="G8" i="1"/>
  <c r="K7" i="1"/>
  <c r="J7" i="1"/>
  <c r="G7" i="1"/>
  <c r="K6" i="1"/>
  <c r="J6" i="1"/>
  <c r="G6" i="1"/>
  <c r="K5" i="1"/>
  <c r="J5" i="1"/>
  <c r="J4" i="1" s="1"/>
  <c r="G5" i="1"/>
  <c r="K4" i="1"/>
  <c r="I4" i="1"/>
  <c r="H4" i="1"/>
  <c r="G4" i="1"/>
  <c r="F4" i="1"/>
  <c r="E4" i="1"/>
  <c r="I3" i="1"/>
  <c r="G3" i="1"/>
  <c r="F3" i="1"/>
  <c r="E3" i="1"/>
  <c r="J30" i="1" l="1"/>
  <c r="J3" i="1" s="1"/>
  <c r="H3" i="1"/>
  <c r="K3" i="1"/>
</calcChain>
</file>

<file path=xl/sharedStrings.xml><?xml version="1.0" encoding="utf-8"?>
<sst xmlns="http://schemas.openxmlformats.org/spreadsheetml/2006/main" count="187" uniqueCount="108">
  <si>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</si>
  <si>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</si>
  <si>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</si>
  <si>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</si>
  <si>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</si>
  <si>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</si>
  <si>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</si>
  <si>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</si>
  <si>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</si>
  <si>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</si>
  <si>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</si>
  <si>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</si>
  <si>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</si>
  <si>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</si>
  <si>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</si>
  <si>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</si>
  <si>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</si>
  <si>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</si>
  <si>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</si>
  <si>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</si>
  <si>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</si>
  <si>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</si>
  <si>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</si>
  <si>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</si>
  <si>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</si>
  <si>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</si>
  <si>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</si>
  <si>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</si>
  <si>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</si>
  <si>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</si>
  <si>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</si>
  <si>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</si>
  <si>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</si>
  <si>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</si>
  <si>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</si>
  <si>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</si>
  <si>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</si>
  <si>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</si>
  <si>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</si>
  <si>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</si>
  <si>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</si>
  <si>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</si>
  <si>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</si>
  <si>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</si>
  <si>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</si>
  <si>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</si>
  <si>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</si>
  <si>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</si>
  <si>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</si>
  <si>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</si>
  <si>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</si>
  <si>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</si>
  <si>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</si>
  <si>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</si>
  <si>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</si>
  <si>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</si>
  <si>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</si>
  <si>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</si>
  <si>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</si>
  <si>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</si>
  <si>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las fracciones de la ley de ingresos causadas en ejercicios fiscales anteriores pendientes de liquidación o pago.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</si>
  <si>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</si>
  <si>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</si>
  <si>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</si>
  <si>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</si>
  <si>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</si>
  <si>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</si>
  <si>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</si>
  <si>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</si>
  <si>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</si>
  <si>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</si>
  <si>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</si>
  <si>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 xml:space="preserve">Accesorios </t>
  </si>
  <si>
    <t>1.1.4</t>
  </si>
  <si>
    <t>Derechos no comprendidos en las fracciones de la ley de ingresos causadas en ejercicios fiscales anteriores pendientes de liquidación o pago.</t>
  </si>
  <si>
    <t>Productos de tipo corriente</t>
  </si>
  <si>
    <t>1.1.5</t>
  </si>
  <si>
    <t>Productos de capital</t>
  </si>
  <si>
    <t>Productos no comprendidos en las fracciones de la ley de ingresos causadas en ejercicios fiscales anteriores pendientes de liquidación o pago.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</si>
  <si>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</si>
  <si>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</si>
  <si>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pago.</t>
  </si>
  <si>
    <t>Ingresos por Venta de Bienes y Servicios</t>
  </si>
  <si>
    <t>Ingresos por venta de bienes y servicios de organismos descentralizados</t>
  </si>
  <si>
    <t>Ingresos de operación de entidades paraestatales empresariales</t>
  </si>
  <si>
    <t>Ingresos por venta de bienes y servicios producidos en establecimientos del gobierno central</t>
  </si>
  <si>
    <t>Participaciones</t>
  </si>
  <si>
    <t>1.1.9</t>
  </si>
  <si>
    <t>Aportaciones</t>
  </si>
  <si>
    <t>Convenios</t>
  </si>
  <si>
    <t>Transferencias internas y asignaciones al sector público</t>
  </si>
  <si>
    <t>Transferencias al resto del sector público</t>
  </si>
  <si>
    <t>1.1.8</t>
  </si>
  <si>
    <t>Subsidios y subvenciones</t>
  </si>
  <si>
    <t>Ayudas sociales</t>
  </si>
  <si>
    <t>Pensiones y jubilaciones</t>
  </si>
  <si>
    <t>Tranferencias a fideicomisos, mandatos y análogos</t>
  </si>
  <si>
    <t>0</t>
  </si>
  <si>
    <t>Ingresos Derivados de Financiamiento</t>
  </si>
  <si>
    <t>01</t>
  </si>
  <si>
    <t>Endeudamiento Interno</t>
  </si>
  <si>
    <t>02</t>
  </si>
  <si>
    <t>Endeudamiento Externo</t>
  </si>
  <si>
    <t>Director General
Amador Rodríguez Ramírez</t>
  </si>
  <si>
    <t>Director de Finanzas y Administración
Marcelo García Peralta</t>
  </si>
  <si>
    <t>Instituto Municipal de Vivienda de León, Guanajuato (IMUVI)
ESTADO ANALÍTICO DE INGRESOS 
DEL 1 DE ENERO AL 31 DE DICIEMBRE DE 2017</t>
  </si>
  <si>
    <t>Instituto Municipal de Vivienda de León, Guanajuato (IMUVI)
ESTADO ANALÍTICO DE INGRESOS POR RUBRO
DEL 1 DE ENERO AL 31 DE DICIEMBRE DE 2017</t>
  </si>
  <si>
    <t>Instituto Municipal de Vivienda de León, Guanajuato (IMUVI)
ESTADO ANALÍTICO DE INGRESOS POR FUENTE DE FINANCIAMIENTO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</si>
</sst>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4" fontId="10" fillId="0" borderId="2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7" fillId="0" borderId="0" xfId="9" applyFont="1" applyBorder="1" applyAlignment="1" applyProtection="1">
      <alignment horizontal="center" vertical="top"/>
    </xf>
    <xf numFmtId="0" fontId="7" fillId="0" borderId="0" xfId="9" applyFont="1" applyBorder="1" applyAlignment="1" applyProtection="1">
      <alignment horizontal="center" vertical="top"/>
      <protection hidden="1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10" fillId="0" borderId="3" xfId="8" applyNumberFormat="1" applyFont="1" applyFill="1" applyBorder="1" applyAlignment="1" applyProtection="1">
      <alignment vertical="top"/>
      <protection locked="0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5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 wrapText="1"/>
    </xf>
    <xf numFmtId="0" fontId="6" fillId="0" borderId="0" xfId="8" applyFont="1" applyFill="1" applyBorder="1" applyAlignment="1" applyProtection="1">
      <alignment horizontal="center" vertical="top"/>
    </xf>
    <xf numFmtId="0" fontId="4" fillId="2" borderId="0" xfId="9" applyFont="1" applyFill="1" applyBorder="1" applyAlignment="1">
      <alignment horizontal="left" vertical="center" wrapText="1"/>
    </xf>
    <xf numFmtId="0" fontId="4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7" fillId="0" borderId="7" xfId="9" applyFont="1" applyBorder="1" applyAlignment="1" applyProtection="1">
      <alignment horizontal="center" vertical="top"/>
      <protection locked="0"/>
    </xf>
    <xf numFmtId="0" fontId="6" fillId="0" borderId="7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8" xfId="8" quotePrefix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 applyProtection="1">
      <alignment horizontal="left" vertical="top" wrapText="1" indent="1"/>
    </xf>
    <xf numFmtId="0" fontId="6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horizontal="justify" vertical="top" wrapText="1"/>
    </xf>
    <xf numFmtId="0" fontId="6" fillId="0" borderId="4" xfId="8" applyFont="1" applyFill="1" applyBorder="1" applyAlignment="1" applyProtection="1">
      <alignment horizontal="left" vertical="top" wrapText="1" indent="1"/>
    </xf>
    <xf numFmtId="0" fontId="7" fillId="4" borderId="9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 wrapText="1"/>
    </xf>
    <xf numFmtId="0" fontId="7" fillId="4" borderId="9" xfId="8" applyFont="1" applyFill="1" applyBorder="1" applyAlignment="1" applyProtection="1">
      <alignment horizontal="center" vertical="center" wrapText="1"/>
    </xf>
    <xf numFmtId="0" fontId="7" fillId="0" borderId="6" xfId="9" applyFont="1" applyBorder="1" applyAlignment="1" applyProtection="1">
      <alignment horizontal="center" vertical="top"/>
    </xf>
    <xf numFmtId="0" fontId="10" fillId="0" borderId="1" xfId="8" applyFont="1" applyFill="1" applyBorder="1" applyAlignment="1" applyProtection="1">
      <alignment vertical="top" wrapText="1"/>
    </xf>
    <xf numFmtId="0" fontId="7" fillId="0" borderId="7" xfId="9" applyFont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8" xfId="8" quotePrefix="1" applyFont="1" applyFill="1" applyBorder="1" applyAlignment="1" applyProtection="1">
      <alignment horizontal="center" vertical="top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Alignment="1" applyProtection="1">
      <alignment horizontal="center" vertical="top"/>
      <protection locked="0"/>
    </xf>
    <xf numFmtId="0" fontId="11" fillId="0" borderId="0" xfId="9" applyFont="1" applyBorder="1" applyAlignment="1" applyProtection="1">
      <alignment horizontal="left" vertical="top" wrapText="1" indent="2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11" fillId="0" borderId="0" xfId="9" applyFont="1" applyBorder="1" applyAlignment="1" applyProtection="1">
      <alignment horizontal="left" vertical="top" wrapText="1"/>
      <protection locked="0"/>
    </xf>
    <xf numFmtId="0" fontId="4" fillId="2" borderId="0" xfId="9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4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" fillId="0" borderId="0" xfId="8" applyFont="1" applyFill="1" applyBorder="1" applyAlignment="1" applyProtection="1">
      <alignment horizontal="center" vertical="top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49" fontId="1" fillId="0" borderId="0" xfId="8" applyNumberFormat="1" applyFont="1" applyFill="1" applyBorder="1" applyAlignment="1" applyProtection="1">
      <alignment horizontal="center" vertical="top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7" fillId="4" borderId="13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Normal="100" workbookViewId="0">
      <pane ySplit="2" topLeftCell="A3" activePane="bottomLeft" state="frozen"/>
      <selection activeCell="H25" sqref="H25"/>
      <selection pane="bottomLeft" activeCell="A3" sqref="A3"/>
    </sheetView>
  </sheetViews>
  <sheetFormatPr baseColWidth="10" defaultColWidth="12" defaultRowHeight="10.199999999999999" x14ac:dyDescent="0.2"/>
  <cols>
    <col min="1" max="3" width="8.85546875" style="9" customWidth="1"/>
    <col min="4" max="4" width="50.85546875" style="9" customWidth="1"/>
    <col min="5" max="11" width="17.85546875" style="4" customWidth="1"/>
    <col min="12" max="16384" width="12" style="9"/>
  </cols>
  <sheetData>
    <row r="1" spans="1:11" s="1" customFormat="1" ht="35.1" customHeight="1" x14ac:dyDescent="0.2">
      <c r="A1" s="68" t="s">
        <v>105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s="2" customFormat="1" ht="24.9" customHeight="1" x14ac:dyDescent="0.2">
      <c r="A2" s="34" t="s">
        <v>3</v>
      </c>
      <c r="B2" s="34" t="s">
        <v>2</v>
      </c>
      <c r="C2" s="34" t="s">
        <v>1</v>
      </c>
      <c r="D2" s="34" t="s">
        <v>0</v>
      </c>
      <c r="E2" s="35" t="s">
        <v>5</v>
      </c>
      <c r="F2" s="35" t="s">
        <v>27</v>
      </c>
      <c r="G2" s="35" t="s">
        <v>6</v>
      </c>
      <c r="H2" s="35" t="s">
        <v>7</v>
      </c>
      <c r="I2" s="35" t="s">
        <v>9</v>
      </c>
      <c r="J2" s="35" t="s">
        <v>10</v>
      </c>
      <c r="K2" s="35" t="s">
        <v>8</v>
      </c>
    </row>
    <row r="3" spans="1:11" s="3" customFormat="1" x14ac:dyDescent="0.2">
      <c r="A3" s="14">
        <v>90001</v>
      </c>
      <c r="B3" s="13"/>
      <c r="C3" s="13"/>
      <c r="D3" s="21" t="s">
        <v>4</v>
      </c>
      <c r="E3" s="5">
        <f>+E4+E14+E20+E23+E30+E34+E38+E42+E46+E53</f>
        <v>91396948</v>
      </c>
      <c r="F3" s="5">
        <f t="shared" ref="F3:K3" si="0">+F4+F14+F20+F23+F30+F34+F38+F42+F46+F53</f>
        <v>40000000</v>
      </c>
      <c r="G3" s="5">
        <f t="shared" si="0"/>
        <v>131396948</v>
      </c>
      <c r="H3" s="5">
        <f t="shared" si="0"/>
        <v>88773649.419999987</v>
      </c>
      <c r="I3" s="5">
        <f t="shared" si="0"/>
        <v>88773649.419999987</v>
      </c>
      <c r="J3" s="5">
        <f t="shared" si="0"/>
        <v>-2623298.5800000019</v>
      </c>
      <c r="K3" s="5">
        <f t="shared" si="0"/>
        <v>17286781.209999997</v>
      </c>
    </row>
    <row r="4" spans="1:11" x14ac:dyDescent="0.2">
      <c r="A4" s="65"/>
      <c r="B4" s="65"/>
      <c r="C4" s="65">
        <v>1</v>
      </c>
      <c r="D4" s="7" t="s">
        <v>11</v>
      </c>
      <c r="E4" s="5">
        <f>SUM(E5:E13)</f>
        <v>0</v>
      </c>
      <c r="F4" s="5">
        <f t="shared" ref="F4:K4" si="1">SUM(F5:F13)</f>
        <v>0</v>
      </c>
      <c r="G4" s="5">
        <f t="shared" si="1"/>
        <v>0</v>
      </c>
      <c r="H4" s="5">
        <f t="shared" si="1"/>
        <v>0</v>
      </c>
      <c r="I4" s="5">
        <f t="shared" si="1"/>
        <v>0</v>
      </c>
      <c r="J4" s="5">
        <f t="shared" si="1"/>
        <v>0</v>
      </c>
      <c r="K4" s="5">
        <f t="shared" si="1"/>
        <v>0</v>
      </c>
    </row>
    <row r="5" spans="1:11" x14ac:dyDescent="0.2">
      <c r="A5" s="65"/>
      <c r="B5" s="65"/>
      <c r="C5" s="65">
        <v>11</v>
      </c>
      <c r="D5" s="8" t="s">
        <v>52</v>
      </c>
      <c r="E5" s="4">
        <v>0</v>
      </c>
      <c r="F5" s="4">
        <v>0</v>
      </c>
      <c r="G5" s="4">
        <f>+E5+F5</f>
        <v>0</v>
      </c>
      <c r="H5" s="4">
        <v>0</v>
      </c>
      <c r="I5" s="4">
        <v>0</v>
      </c>
      <c r="J5" s="4">
        <f>+I5-E5</f>
        <v>0</v>
      </c>
      <c r="K5" s="4">
        <f>IF(E5-I5&lt;0,I5-E5,0)</f>
        <v>0</v>
      </c>
    </row>
    <row r="6" spans="1:11" x14ac:dyDescent="0.2">
      <c r="A6" s="65"/>
      <c r="B6" s="65"/>
      <c r="C6" s="65">
        <v>12</v>
      </c>
      <c r="D6" s="8" t="s">
        <v>53</v>
      </c>
      <c r="E6" s="4">
        <v>0</v>
      </c>
      <c r="F6" s="4">
        <v>0</v>
      </c>
      <c r="G6" s="4">
        <f t="shared" ref="G6:G55" si="2">+E6+F6</f>
        <v>0</v>
      </c>
      <c r="H6" s="4">
        <v>0</v>
      </c>
      <c r="I6" s="4">
        <v>0</v>
      </c>
      <c r="J6" s="4">
        <f t="shared" ref="J6:J13" si="3">+I6-E6</f>
        <v>0</v>
      </c>
      <c r="K6" s="4">
        <f t="shared" ref="K6:K13" si="4">IF(E6-I6&lt;0,I6-E6,0)</f>
        <v>0</v>
      </c>
    </row>
    <row r="7" spans="1:11" x14ac:dyDescent="0.2">
      <c r="A7" s="65"/>
      <c r="B7" s="65"/>
      <c r="C7" s="65">
        <v>13</v>
      </c>
      <c r="D7" s="9" t="s">
        <v>54</v>
      </c>
      <c r="E7" s="4">
        <v>0</v>
      </c>
      <c r="F7" s="4">
        <v>0</v>
      </c>
      <c r="G7" s="4">
        <f t="shared" si="2"/>
        <v>0</v>
      </c>
      <c r="H7" s="4">
        <v>0</v>
      </c>
      <c r="I7" s="4">
        <v>0</v>
      </c>
      <c r="J7" s="4">
        <f t="shared" si="3"/>
        <v>0</v>
      </c>
      <c r="K7" s="4">
        <f t="shared" si="4"/>
        <v>0</v>
      </c>
    </row>
    <row r="8" spans="1:11" x14ac:dyDescent="0.2">
      <c r="A8" s="65"/>
      <c r="B8" s="65"/>
      <c r="C8" s="65">
        <v>14</v>
      </c>
      <c r="D8" s="9" t="s">
        <v>55</v>
      </c>
      <c r="E8" s="4">
        <v>0</v>
      </c>
      <c r="F8" s="4">
        <v>0</v>
      </c>
      <c r="G8" s="4">
        <f t="shared" si="2"/>
        <v>0</v>
      </c>
      <c r="H8" s="4">
        <v>0</v>
      </c>
      <c r="I8" s="4">
        <v>0</v>
      </c>
      <c r="J8" s="4">
        <f t="shared" si="3"/>
        <v>0</v>
      </c>
      <c r="K8" s="4">
        <f t="shared" si="4"/>
        <v>0</v>
      </c>
    </row>
    <row r="9" spans="1:11" x14ac:dyDescent="0.2">
      <c r="A9" s="65"/>
      <c r="B9" s="65"/>
      <c r="C9" s="65">
        <v>15</v>
      </c>
      <c r="D9" s="9" t="s">
        <v>56</v>
      </c>
      <c r="E9" s="4">
        <v>0</v>
      </c>
      <c r="F9" s="4">
        <v>0</v>
      </c>
      <c r="G9" s="4">
        <f t="shared" si="2"/>
        <v>0</v>
      </c>
      <c r="H9" s="4">
        <v>0</v>
      </c>
      <c r="I9" s="4">
        <v>0</v>
      </c>
      <c r="J9" s="4">
        <f t="shared" si="3"/>
        <v>0</v>
      </c>
      <c r="K9" s="4">
        <f t="shared" si="4"/>
        <v>0</v>
      </c>
    </row>
    <row r="10" spans="1:11" x14ac:dyDescent="0.2">
      <c r="A10" s="65"/>
      <c r="B10" s="65"/>
      <c r="C10" s="65">
        <v>16</v>
      </c>
      <c r="D10" s="9" t="s">
        <v>57</v>
      </c>
      <c r="E10" s="4">
        <v>0</v>
      </c>
      <c r="F10" s="4">
        <v>0</v>
      </c>
      <c r="G10" s="4">
        <f t="shared" si="2"/>
        <v>0</v>
      </c>
      <c r="H10" s="4">
        <v>0</v>
      </c>
      <c r="I10" s="4">
        <v>0</v>
      </c>
      <c r="J10" s="4">
        <f t="shared" si="3"/>
        <v>0</v>
      </c>
      <c r="K10" s="4">
        <f t="shared" si="4"/>
        <v>0</v>
      </c>
    </row>
    <row r="11" spans="1:11" x14ac:dyDescent="0.2">
      <c r="A11" s="65"/>
      <c r="B11" s="65"/>
      <c r="C11" s="65">
        <v>17</v>
      </c>
      <c r="D11" s="9" t="s">
        <v>58</v>
      </c>
      <c r="E11" s="4">
        <v>0</v>
      </c>
      <c r="F11" s="4">
        <v>0</v>
      </c>
      <c r="G11" s="4">
        <f t="shared" si="2"/>
        <v>0</v>
      </c>
      <c r="H11" s="4">
        <v>0</v>
      </c>
      <c r="I11" s="4">
        <v>0</v>
      </c>
      <c r="J11" s="4">
        <f t="shared" si="3"/>
        <v>0</v>
      </c>
      <c r="K11" s="4">
        <f t="shared" si="4"/>
        <v>0</v>
      </c>
    </row>
    <row r="12" spans="1:11" x14ac:dyDescent="0.2">
      <c r="A12" s="66"/>
      <c r="B12" s="66"/>
      <c r="C12" s="65">
        <v>18</v>
      </c>
      <c r="D12" s="9" t="s">
        <v>59</v>
      </c>
      <c r="E12" s="4">
        <v>0</v>
      </c>
      <c r="F12" s="4">
        <v>0</v>
      </c>
      <c r="G12" s="4">
        <f t="shared" si="2"/>
        <v>0</v>
      </c>
      <c r="H12" s="4">
        <v>0</v>
      </c>
      <c r="I12" s="4">
        <v>0</v>
      </c>
      <c r="J12" s="4">
        <f t="shared" si="3"/>
        <v>0</v>
      </c>
      <c r="K12" s="4">
        <f t="shared" si="4"/>
        <v>0</v>
      </c>
    </row>
    <row r="13" spans="1:11" x14ac:dyDescent="0.2">
      <c r="A13" s="66"/>
      <c r="B13" s="66"/>
      <c r="C13" s="65">
        <v>19</v>
      </c>
      <c r="D13" s="9" t="s">
        <v>60</v>
      </c>
      <c r="E13" s="4">
        <v>0</v>
      </c>
      <c r="F13" s="4">
        <v>0</v>
      </c>
      <c r="G13" s="4">
        <f t="shared" si="2"/>
        <v>0</v>
      </c>
      <c r="H13" s="4">
        <v>0</v>
      </c>
      <c r="I13" s="4">
        <v>0</v>
      </c>
      <c r="J13" s="4">
        <f t="shared" si="3"/>
        <v>0</v>
      </c>
      <c r="K13" s="4">
        <f t="shared" si="4"/>
        <v>0</v>
      </c>
    </row>
    <row r="14" spans="1:11" x14ac:dyDescent="0.2">
      <c r="A14" s="66"/>
      <c r="B14" s="66"/>
      <c r="C14" s="65">
        <v>2</v>
      </c>
      <c r="D14" s="9" t="s">
        <v>12</v>
      </c>
      <c r="E14" s="4">
        <f>SUM(E15:E22)</f>
        <v>0</v>
      </c>
      <c r="F14" s="4">
        <f t="shared" ref="F14:K14" si="5">SUM(F15:F22)</f>
        <v>0</v>
      </c>
      <c r="G14" s="4">
        <f t="shared" si="5"/>
        <v>0</v>
      </c>
      <c r="H14" s="4">
        <f t="shared" si="5"/>
        <v>0</v>
      </c>
      <c r="I14" s="4">
        <f t="shared" si="5"/>
        <v>0</v>
      </c>
      <c r="J14" s="4">
        <f t="shared" si="5"/>
        <v>0</v>
      </c>
      <c r="K14" s="4">
        <f t="shared" si="5"/>
        <v>0</v>
      </c>
    </row>
    <row r="15" spans="1:11" x14ac:dyDescent="0.2">
      <c r="A15" s="66"/>
      <c r="B15" s="66"/>
      <c r="C15" s="65">
        <v>21</v>
      </c>
      <c r="D15" s="9" t="s">
        <v>61</v>
      </c>
      <c r="E15" s="4">
        <v>0</v>
      </c>
      <c r="F15" s="4">
        <v>0</v>
      </c>
      <c r="G15" s="4">
        <f t="shared" si="2"/>
        <v>0</v>
      </c>
      <c r="H15" s="4">
        <v>0</v>
      </c>
      <c r="I15" s="4">
        <v>0</v>
      </c>
      <c r="J15" s="4">
        <f t="shared" ref="J15:J22" si="6">+I15-E15</f>
        <v>0</v>
      </c>
      <c r="K15" s="4">
        <f t="shared" ref="K15:K22" si="7">IF(E15-I15&lt;0,I15-E15,0)</f>
        <v>0</v>
      </c>
    </row>
    <row r="16" spans="1:11" x14ac:dyDescent="0.2">
      <c r="A16" s="66"/>
      <c r="B16" s="66"/>
      <c r="C16" s="65">
        <v>22</v>
      </c>
      <c r="D16" s="9" t="s">
        <v>62</v>
      </c>
      <c r="E16" s="4">
        <v>0</v>
      </c>
      <c r="F16" s="4">
        <v>0</v>
      </c>
      <c r="G16" s="4">
        <f t="shared" si="2"/>
        <v>0</v>
      </c>
      <c r="H16" s="4">
        <v>0</v>
      </c>
      <c r="I16" s="4">
        <v>0</v>
      </c>
      <c r="J16" s="4">
        <f t="shared" si="6"/>
        <v>0</v>
      </c>
      <c r="K16" s="4">
        <f t="shared" si="7"/>
        <v>0</v>
      </c>
    </row>
    <row r="17" spans="1:11" x14ac:dyDescent="0.2">
      <c r="A17" s="66"/>
      <c r="B17" s="66"/>
      <c r="C17" s="65">
        <v>23</v>
      </c>
      <c r="D17" s="9" t="s">
        <v>63</v>
      </c>
      <c r="E17" s="4">
        <v>0</v>
      </c>
      <c r="F17" s="4">
        <v>0</v>
      </c>
      <c r="G17" s="4">
        <f t="shared" si="2"/>
        <v>0</v>
      </c>
      <c r="H17" s="4">
        <v>0</v>
      </c>
      <c r="I17" s="4">
        <v>0</v>
      </c>
      <c r="J17" s="4">
        <f t="shared" si="6"/>
        <v>0</v>
      </c>
      <c r="K17" s="4">
        <f t="shared" si="7"/>
        <v>0</v>
      </c>
    </row>
    <row r="18" spans="1:11" x14ac:dyDescent="0.2">
      <c r="A18" s="66"/>
      <c r="B18" s="66"/>
      <c r="C18" s="65">
        <v>24</v>
      </c>
      <c r="D18" s="9" t="s">
        <v>64</v>
      </c>
      <c r="E18" s="4">
        <v>0</v>
      </c>
      <c r="F18" s="4">
        <v>0</v>
      </c>
      <c r="G18" s="4">
        <f t="shared" si="2"/>
        <v>0</v>
      </c>
      <c r="H18" s="4">
        <v>0</v>
      </c>
      <c r="I18" s="4">
        <v>0</v>
      </c>
      <c r="J18" s="4">
        <f t="shared" si="6"/>
        <v>0</v>
      </c>
      <c r="K18" s="4">
        <f t="shared" si="7"/>
        <v>0</v>
      </c>
    </row>
    <row r="19" spans="1:11" x14ac:dyDescent="0.2">
      <c r="A19" s="66"/>
      <c r="B19" s="66"/>
      <c r="C19" s="65">
        <v>25</v>
      </c>
      <c r="D19" s="9" t="s">
        <v>65</v>
      </c>
      <c r="E19" s="4">
        <v>0</v>
      </c>
      <c r="F19" s="4">
        <v>0</v>
      </c>
      <c r="G19" s="4">
        <f t="shared" si="2"/>
        <v>0</v>
      </c>
      <c r="H19" s="4">
        <v>0</v>
      </c>
      <c r="I19" s="4">
        <v>0</v>
      </c>
      <c r="J19" s="4">
        <f t="shared" si="6"/>
        <v>0</v>
      </c>
      <c r="K19" s="4">
        <f t="shared" si="7"/>
        <v>0</v>
      </c>
    </row>
    <row r="20" spans="1:11" x14ac:dyDescent="0.2">
      <c r="A20" s="66"/>
      <c r="B20" s="66"/>
      <c r="C20" s="65">
        <v>3</v>
      </c>
      <c r="D20" s="9" t="s">
        <v>13</v>
      </c>
      <c r="E20" s="4">
        <f>SUM(E21:E22)</f>
        <v>0</v>
      </c>
      <c r="F20" s="4">
        <f t="shared" ref="F20:K20" si="8">SUM(F21:F22)</f>
        <v>0</v>
      </c>
      <c r="G20" s="4">
        <f t="shared" si="8"/>
        <v>0</v>
      </c>
      <c r="H20" s="4">
        <f t="shared" si="8"/>
        <v>0</v>
      </c>
      <c r="I20" s="4">
        <f t="shared" si="8"/>
        <v>0</v>
      </c>
      <c r="J20" s="4">
        <f t="shared" si="8"/>
        <v>0</v>
      </c>
      <c r="K20" s="4">
        <f t="shared" si="8"/>
        <v>0</v>
      </c>
    </row>
    <row r="21" spans="1:11" x14ac:dyDescent="0.2">
      <c r="A21" s="66"/>
      <c r="B21" s="66"/>
      <c r="C21" s="65">
        <v>31</v>
      </c>
      <c r="D21" s="9" t="s">
        <v>66</v>
      </c>
      <c r="E21" s="4">
        <v>0</v>
      </c>
      <c r="F21" s="4">
        <v>0</v>
      </c>
      <c r="G21" s="4">
        <f t="shared" si="2"/>
        <v>0</v>
      </c>
      <c r="H21" s="4">
        <v>0</v>
      </c>
      <c r="I21" s="4">
        <v>0</v>
      </c>
      <c r="J21" s="4">
        <f t="shared" si="6"/>
        <v>0</v>
      </c>
      <c r="K21" s="4">
        <f t="shared" si="7"/>
        <v>0</v>
      </c>
    </row>
    <row r="22" spans="1:11" x14ac:dyDescent="0.2">
      <c r="A22" s="66"/>
      <c r="B22" s="66"/>
      <c r="C22" s="65">
        <v>39</v>
      </c>
      <c r="D22" s="9" t="s">
        <v>67</v>
      </c>
      <c r="E22" s="4">
        <v>0</v>
      </c>
      <c r="F22" s="4">
        <v>0</v>
      </c>
      <c r="G22" s="4">
        <f t="shared" si="2"/>
        <v>0</v>
      </c>
      <c r="H22" s="4">
        <v>0</v>
      </c>
      <c r="I22" s="4">
        <v>0</v>
      </c>
      <c r="J22" s="4">
        <f t="shared" si="6"/>
        <v>0</v>
      </c>
      <c r="K22" s="4">
        <f t="shared" si="7"/>
        <v>0</v>
      </c>
    </row>
    <row r="23" spans="1:11" x14ac:dyDescent="0.2">
      <c r="A23" s="66"/>
      <c r="B23" s="66"/>
      <c r="C23" s="65">
        <v>4</v>
      </c>
      <c r="D23" s="9" t="s">
        <v>14</v>
      </c>
      <c r="E23" s="4">
        <f>SUM(E24:E29)</f>
        <v>15773445.240000002</v>
      </c>
      <c r="F23" s="4">
        <f t="shared" ref="F23:K23" si="9">SUM(F24:F29)</f>
        <v>0</v>
      </c>
      <c r="G23" s="4">
        <f t="shared" si="9"/>
        <v>15773445.240000002</v>
      </c>
      <c r="H23" s="4">
        <f t="shared" si="9"/>
        <v>17434443.93</v>
      </c>
      <c r="I23" s="4">
        <f t="shared" si="9"/>
        <v>17434443.93</v>
      </c>
      <c r="J23" s="4">
        <f t="shared" si="9"/>
        <v>1660998.6899999976</v>
      </c>
      <c r="K23" s="4">
        <f t="shared" si="9"/>
        <v>1660998.6899999976</v>
      </c>
    </row>
    <row r="24" spans="1:11" x14ac:dyDescent="0.2">
      <c r="A24" s="66"/>
      <c r="B24" s="66"/>
      <c r="C24" s="65">
        <v>41</v>
      </c>
      <c r="D24" s="9" t="s">
        <v>68</v>
      </c>
      <c r="E24" s="4">
        <v>0</v>
      </c>
      <c r="F24" s="4">
        <v>0</v>
      </c>
      <c r="G24" s="4">
        <f t="shared" si="2"/>
        <v>0</v>
      </c>
      <c r="H24" s="4">
        <v>0</v>
      </c>
      <c r="I24" s="4">
        <v>0</v>
      </c>
      <c r="J24" s="4">
        <f t="shared" ref="J24:J29" si="10">+I24-E24</f>
        <v>0</v>
      </c>
      <c r="K24" s="4">
        <f t="shared" ref="K24:K29" si="11">IF(E24-I24&lt;0,I24-E24,0)</f>
        <v>0</v>
      </c>
    </row>
    <row r="25" spans="1:11" x14ac:dyDescent="0.2">
      <c r="A25" s="66"/>
      <c r="B25" s="66"/>
      <c r="C25" s="65">
        <v>42</v>
      </c>
      <c r="D25" s="9" t="s">
        <v>69</v>
      </c>
      <c r="E25" s="4">
        <v>0</v>
      </c>
      <c r="F25" s="4">
        <v>0</v>
      </c>
      <c r="G25" s="4">
        <f t="shared" si="2"/>
        <v>0</v>
      </c>
      <c r="H25" s="4">
        <v>0</v>
      </c>
      <c r="I25" s="4">
        <v>0</v>
      </c>
      <c r="J25" s="4">
        <f t="shared" si="10"/>
        <v>0</v>
      </c>
      <c r="K25" s="4">
        <f t="shared" si="11"/>
        <v>0</v>
      </c>
    </row>
    <row r="26" spans="1:11" x14ac:dyDescent="0.2">
      <c r="A26" s="66"/>
      <c r="B26" s="66"/>
      <c r="C26" s="65">
        <v>43</v>
      </c>
      <c r="D26" s="9" t="s">
        <v>70</v>
      </c>
      <c r="E26" s="4">
        <v>0</v>
      </c>
      <c r="F26" s="4">
        <v>0</v>
      </c>
      <c r="G26" s="4">
        <f t="shared" si="2"/>
        <v>0</v>
      </c>
      <c r="H26" s="4">
        <v>0</v>
      </c>
      <c r="I26" s="4">
        <v>0</v>
      </c>
      <c r="J26" s="4">
        <f t="shared" si="10"/>
        <v>0</v>
      </c>
      <c r="K26" s="4">
        <f t="shared" si="11"/>
        <v>0</v>
      </c>
    </row>
    <row r="27" spans="1:11" x14ac:dyDescent="0.2">
      <c r="A27" s="66"/>
      <c r="B27" s="66"/>
      <c r="C27" s="65">
        <v>44</v>
      </c>
      <c r="D27" s="9" t="s">
        <v>71</v>
      </c>
      <c r="E27" s="4">
        <v>0</v>
      </c>
      <c r="F27" s="4">
        <v>0</v>
      </c>
      <c r="G27" s="4">
        <f t="shared" si="2"/>
        <v>0</v>
      </c>
      <c r="H27" s="4">
        <v>0</v>
      </c>
      <c r="I27" s="4">
        <v>0</v>
      </c>
      <c r="J27" s="4">
        <f t="shared" si="10"/>
        <v>0</v>
      </c>
      <c r="K27" s="4">
        <f t="shared" si="11"/>
        <v>0</v>
      </c>
    </row>
    <row r="28" spans="1:11" x14ac:dyDescent="0.2">
      <c r="A28" s="66"/>
      <c r="B28" s="66"/>
      <c r="C28" s="65">
        <v>45</v>
      </c>
      <c r="D28" s="9" t="s">
        <v>72</v>
      </c>
      <c r="E28" s="4">
        <v>0</v>
      </c>
      <c r="F28" s="4">
        <v>0</v>
      </c>
      <c r="G28" s="4">
        <f t="shared" si="2"/>
        <v>0</v>
      </c>
      <c r="H28" s="4">
        <v>0</v>
      </c>
      <c r="I28" s="4">
        <v>0</v>
      </c>
      <c r="J28" s="4">
        <f t="shared" si="10"/>
        <v>0</v>
      </c>
      <c r="K28" s="4">
        <f t="shared" si="11"/>
        <v>0</v>
      </c>
    </row>
    <row r="29" spans="1:11" x14ac:dyDescent="0.2">
      <c r="A29" s="66">
        <v>4</v>
      </c>
      <c r="B29" s="66" t="s">
        <v>73</v>
      </c>
      <c r="C29" s="65">
        <v>49</v>
      </c>
      <c r="D29" s="9" t="s">
        <v>74</v>
      </c>
      <c r="E29" s="4">
        <v>15773445.240000002</v>
      </c>
      <c r="F29" s="4">
        <v>0</v>
      </c>
      <c r="G29" s="4">
        <f t="shared" si="2"/>
        <v>15773445.240000002</v>
      </c>
      <c r="H29" s="4">
        <v>17434443.93</v>
      </c>
      <c r="I29" s="4">
        <v>17434443.93</v>
      </c>
      <c r="J29" s="4">
        <f t="shared" si="10"/>
        <v>1660998.6899999976</v>
      </c>
      <c r="K29" s="4">
        <f t="shared" si="11"/>
        <v>1660998.6899999976</v>
      </c>
    </row>
    <row r="30" spans="1:11" x14ac:dyDescent="0.2">
      <c r="A30" s="66"/>
      <c r="B30" s="66"/>
      <c r="C30" s="65">
        <v>5</v>
      </c>
      <c r="D30" s="9" t="s">
        <v>15</v>
      </c>
      <c r="E30" s="4">
        <f>SUM(E31:E33)</f>
        <v>6476808</v>
      </c>
      <c r="F30" s="4">
        <f t="shared" ref="F30:K30" si="12">SUM(F31:F33)</f>
        <v>0</v>
      </c>
      <c r="G30" s="4">
        <f t="shared" si="12"/>
        <v>6476808</v>
      </c>
      <c r="H30" s="4">
        <f t="shared" si="12"/>
        <v>18285634.48</v>
      </c>
      <c r="I30" s="4">
        <f t="shared" si="12"/>
        <v>18285634.48</v>
      </c>
      <c r="J30" s="4">
        <f t="shared" si="12"/>
        <v>11808826.48</v>
      </c>
      <c r="K30" s="4">
        <f t="shared" si="12"/>
        <v>14765166.550000001</v>
      </c>
    </row>
    <row r="31" spans="1:11" x14ac:dyDescent="0.2">
      <c r="A31" s="66">
        <v>4</v>
      </c>
      <c r="B31" s="66" t="s">
        <v>73</v>
      </c>
      <c r="C31" s="65">
        <v>51</v>
      </c>
      <c r="D31" s="9" t="s">
        <v>75</v>
      </c>
      <c r="E31" s="4">
        <v>4960608</v>
      </c>
      <c r="F31" s="4">
        <v>0</v>
      </c>
      <c r="G31" s="4">
        <f t="shared" si="2"/>
        <v>4960608</v>
      </c>
      <c r="H31" s="4">
        <v>2004267.9300000002</v>
      </c>
      <c r="I31" s="4">
        <v>2004267.9300000002</v>
      </c>
      <c r="J31" s="4">
        <f>+I31-E31</f>
        <v>-2956340.07</v>
      </c>
      <c r="K31" s="4">
        <f>IF(E31-I31&lt;0,I31-E31,0)</f>
        <v>0</v>
      </c>
    </row>
    <row r="32" spans="1:11" x14ac:dyDescent="0.2">
      <c r="A32" s="66">
        <v>4</v>
      </c>
      <c r="B32" s="66" t="s">
        <v>76</v>
      </c>
      <c r="C32" s="65">
        <v>52</v>
      </c>
      <c r="D32" s="9" t="s">
        <v>77</v>
      </c>
      <c r="E32" s="4">
        <v>1516200</v>
      </c>
      <c r="F32" s="4">
        <v>0</v>
      </c>
      <c r="G32" s="4">
        <f t="shared" si="2"/>
        <v>1516200</v>
      </c>
      <c r="H32" s="4">
        <v>16281366.550000001</v>
      </c>
      <c r="I32" s="4">
        <v>16281366.550000001</v>
      </c>
      <c r="J32" s="4">
        <f>+I32-E32</f>
        <v>14765166.550000001</v>
      </c>
      <c r="K32" s="4">
        <f>IF(E32-I32&lt;0,I32-E32,0)</f>
        <v>14765166.550000001</v>
      </c>
    </row>
    <row r="33" spans="1:11" x14ac:dyDescent="0.2">
      <c r="A33" s="66"/>
      <c r="B33" s="66"/>
      <c r="C33" s="65">
        <v>59</v>
      </c>
      <c r="D33" s="9" t="s">
        <v>78</v>
      </c>
      <c r="E33" s="4">
        <v>0</v>
      </c>
      <c r="F33" s="4">
        <v>0</v>
      </c>
      <c r="G33" s="4">
        <f t="shared" si="2"/>
        <v>0</v>
      </c>
      <c r="H33" s="4">
        <v>0</v>
      </c>
      <c r="I33" s="4">
        <v>0</v>
      </c>
      <c r="J33" s="4">
        <f>+I33-E33</f>
        <v>0</v>
      </c>
      <c r="K33" s="4">
        <f>IF(E33-I33&lt;0,I33-E33,0)</f>
        <v>0</v>
      </c>
    </row>
    <row r="34" spans="1:11" x14ac:dyDescent="0.2">
      <c r="A34" s="66"/>
      <c r="B34" s="66"/>
      <c r="C34" s="65">
        <v>6</v>
      </c>
      <c r="D34" s="9" t="s">
        <v>18</v>
      </c>
      <c r="E34" s="4">
        <f>SUM(E35:E37)</f>
        <v>0</v>
      </c>
      <c r="F34" s="4">
        <f t="shared" ref="F34:K34" si="13">SUM(F35:F37)</f>
        <v>0</v>
      </c>
      <c r="G34" s="4">
        <f t="shared" si="13"/>
        <v>0</v>
      </c>
      <c r="H34" s="4">
        <f t="shared" si="13"/>
        <v>860615.97</v>
      </c>
      <c r="I34" s="4">
        <f t="shared" si="13"/>
        <v>860615.97</v>
      </c>
      <c r="J34" s="4">
        <f t="shared" si="13"/>
        <v>860615.97</v>
      </c>
      <c r="K34" s="4">
        <f t="shared" si="13"/>
        <v>860615.97</v>
      </c>
    </row>
    <row r="35" spans="1:11" x14ac:dyDescent="0.2">
      <c r="A35" s="66">
        <v>4</v>
      </c>
      <c r="B35" s="66" t="s">
        <v>73</v>
      </c>
      <c r="C35" s="65">
        <v>61</v>
      </c>
      <c r="D35" s="9" t="s">
        <v>79</v>
      </c>
      <c r="E35" s="4">
        <v>0</v>
      </c>
      <c r="F35" s="4">
        <v>0</v>
      </c>
      <c r="G35" s="4">
        <f t="shared" si="2"/>
        <v>0</v>
      </c>
      <c r="H35" s="4">
        <v>860615.97</v>
      </c>
      <c r="I35" s="4">
        <v>860615.97</v>
      </c>
      <c r="J35" s="4">
        <f>+I35-E35</f>
        <v>860615.97</v>
      </c>
      <c r="K35" s="4">
        <f>IF(E35-I35&lt;0,I35-E35,0)</f>
        <v>860615.97</v>
      </c>
    </row>
    <row r="36" spans="1:11" x14ac:dyDescent="0.2">
      <c r="A36" s="66"/>
      <c r="B36" s="66"/>
      <c r="C36" s="65">
        <v>62</v>
      </c>
      <c r="D36" s="9" t="s">
        <v>80</v>
      </c>
      <c r="E36" s="4">
        <v>0</v>
      </c>
      <c r="F36" s="4">
        <v>0</v>
      </c>
      <c r="G36" s="4">
        <f t="shared" si="2"/>
        <v>0</v>
      </c>
      <c r="H36" s="4">
        <v>0</v>
      </c>
      <c r="I36" s="4">
        <v>0</v>
      </c>
      <c r="J36" s="4">
        <f>+I36-E36</f>
        <v>0</v>
      </c>
      <c r="K36" s="4">
        <f>IF(E36-I36&lt;0,I36-E36,0)</f>
        <v>0</v>
      </c>
    </row>
    <row r="37" spans="1:11" x14ac:dyDescent="0.2">
      <c r="A37" s="66"/>
      <c r="B37" s="66"/>
      <c r="C37" s="65">
        <v>69</v>
      </c>
      <c r="D37" s="9" t="s">
        <v>81</v>
      </c>
      <c r="E37" s="4">
        <v>0</v>
      </c>
      <c r="F37" s="4">
        <v>0</v>
      </c>
      <c r="G37" s="4">
        <f t="shared" si="2"/>
        <v>0</v>
      </c>
      <c r="H37" s="4">
        <v>0</v>
      </c>
      <c r="I37" s="4">
        <v>0</v>
      </c>
      <c r="J37" s="4">
        <f>+I37-E37</f>
        <v>0</v>
      </c>
      <c r="K37" s="4">
        <f>IF(E37-I37&lt;0,I37-E37,0)</f>
        <v>0</v>
      </c>
    </row>
    <row r="38" spans="1:11" x14ac:dyDescent="0.2">
      <c r="A38" s="66"/>
      <c r="B38" s="66"/>
      <c r="C38" s="65">
        <v>7</v>
      </c>
      <c r="D38" s="9" t="s">
        <v>82</v>
      </c>
      <c r="E38" s="4">
        <f>SUM(E39:E41)</f>
        <v>0</v>
      </c>
      <c r="F38" s="4">
        <f t="shared" ref="F38:K38" si="14">SUM(F39:F41)</f>
        <v>0</v>
      </c>
      <c r="G38" s="4">
        <f t="shared" si="14"/>
        <v>0</v>
      </c>
      <c r="H38" s="4">
        <f t="shared" si="14"/>
        <v>0</v>
      </c>
      <c r="I38" s="4">
        <f t="shared" si="14"/>
        <v>0</v>
      </c>
      <c r="J38" s="4">
        <f t="shared" si="14"/>
        <v>0</v>
      </c>
      <c r="K38" s="4">
        <f t="shared" si="14"/>
        <v>0</v>
      </c>
    </row>
    <row r="39" spans="1:11" x14ac:dyDescent="0.2">
      <c r="A39" s="66"/>
      <c r="B39" s="66"/>
      <c r="C39" s="65">
        <v>71</v>
      </c>
      <c r="D39" s="9" t="s">
        <v>83</v>
      </c>
      <c r="E39" s="4">
        <v>0</v>
      </c>
      <c r="F39" s="4">
        <v>0</v>
      </c>
      <c r="G39" s="4">
        <f t="shared" si="2"/>
        <v>0</v>
      </c>
      <c r="H39" s="4">
        <v>0</v>
      </c>
      <c r="I39" s="4">
        <v>0</v>
      </c>
      <c r="J39" s="4">
        <f>+I39-E39</f>
        <v>0</v>
      </c>
      <c r="K39" s="4">
        <f>IF(E39-I39&lt;0,I39-E39,0)</f>
        <v>0</v>
      </c>
    </row>
    <row r="40" spans="1:11" x14ac:dyDescent="0.2">
      <c r="A40" s="66"/>
      <c r="B40" s="66"/>
      <c r="C40" s="65">
        <v>72</v>
      </c>
      <c r="D40" s="9" t="s">
        <v>84</v>
      </c>
      <c r="E40" s="4">
        <v>0</v>
      </c>
      <c r="F40" s="4">
        <v>0</v>
      </c>
      <c r="G40" s="4">
        <f t="shared" si="2"/>
        <v>0</v>
      </c>
      <c r="H40" s="4">
        <v>0</v>
      </c>
      <c r="I40" s="4">
        <v>0</v>
      </c>
      <c r="J40" s="4">
        <f>+I40-E40</f>
        <v>0</v>
      </c>
      <c r="K40" s="4">
        <f>IF(E40-I40&lt;0,I40-E40,0)</f>
        <v>0</v>
      </c>
    </row>
    <row r="41" spans="1:11" x14ac:dyDescent="0.2">
      <c r="A41" s="66"/>
      <c r="B41" s="66"/>
      <c r="C41" s="65">
        <v>73</v>
      </c>
      <c r="D41" s="9" t="s">
        <v>85</v>
      </c>
      <c r="E41" s="4">
        <v>0</v>
      </c>
      <c r="F41" s="4">
        <v>0</v>
      </c>
      <c r="G41" s="4">
        <f t="shared" si="2"/>
        <v>0</v>
      </c>
      <c r="H41" s="4">
        <v>0</v>
      </c>
      <c r="I41" s="4">
        <v>0</v>
      </c>
      <c r="J41" s="4">
        <f>+I41-E41</f>
        <v>0</v>
      </c>
      <c r="K41" s="4">
        <f>IF(E41-I41&lt;0,I41-E41,0)</f>
        <v>0</v>
      </c>
    </row>
    <row r="42" spans="1:11" x14ac:dyDescent="0.2">
      <c r="A42" s="66"/>
      <c r="B42" s="66"/>
      <c r="C42" s="65">
        <v>8</v>
      </c>
      <c r="D42" s="9" t="s">
        <v>20</v>
      </c>
      <c r="E42" s="4">
        <f t="shared" ref="E42:K42" si="15">SUM(E43:E45)</f>
        <v>12965742.76</v>
      </c>
      <c r="F42" s="4">
        <f t="shared" si="15"/>
        <v>40000000</v>
      </c>
      <c r="G42" s="4">
        <f t="shared" si="15"/>
        <v>52965742.759999998</v>
      </c>
      <c r="H42" s="4">
        <f t="shared" si="15"/>
        <v>0</v>
      </c>
      <c r="I42" s="4">
        <f t="shared" si="15"/>
        <v>0</v>
      </c>
      <c r="J42" s="4">
        <f t="shared" si="15"/>
        <v>-12965742.76</v>
      </c>
      <c r="K42" s="4">
        <f t="shared" si="15"/>
        <v>0</v>
      </c>
    </row>
    <row r="43" spans="1:11" x14ac:dyDescent="0.2">
      <c r="A43" s="66"/>
      <c r="B43" s="66"/>
      <c r="C43" s="65">
        <v>81</v>
      </c>
      <c r="D43" s="9" t="s">
        <v>86</v>
      </c>
      <c r="E43" s="4">
        <v>0</v>
      </c>
      <c r="F43" s="4">
        <v>0</v>
      </c>
      <c r="G43" s="4">
        <f t="shared" si="2"/>
        <v>0</v>
      </c>
      <c r="H43" s="4">
        <v>0</v>
      </c>
      <c r="I43" s="4">
        <v>0</v>
      </c>
      <c r="J43" s="4">
        <f>+I43-E43</f>
        <v>0</v>
      </c>
      <c r="K43" s="4">
        <f>IF(E43-I43&lt;0,I43-E43,0)</f>
        <v>0</v>
      </c>
    </row>
    <row r="44" spans="1:11" x14ac:dyDescent="0.2">
      <c r="A44" s="66">
        <v>6</v>
      </c>
      <c r="B44" s="66" t="s">
        <v>87</v>
      </c>
      <c r="C44" s="65">
        <v>82</v>
      </c>
      <c r="D44" s="9" t="s">
        <v>88</v>
      </c>
      <c r="E44" s="4">
        <v>12965742.76</v>
      </c>
      <c r="F44" s="4">
        <v>40000000</v>
      </c>
      <c r="G44" s="4">
        <f t="shared" si="2"/>
        <v>52965742.759999998</v>
      </c>
      <c r="H44" s="4">
        <v>0</v>
      </c>
      <c r="I44" s="4">
        <v>0</v>
      </c>
      <c r="J44" s="4">
        <f>+I44-E44</f>
        <v>-12965742.76</v>
      </c>
      <c r="K44" s="4">
        <f>IF(E44-I44&lt;0,I44-E44,0)</f>
        <v>0</v>
      </c>
    </row>
    <row r="45" spans="1:11" x14ac:dyDescent="0.2">
      <c r="A45" s="66"/>
      <c r="B45" s="66"/>
      <c r="C45" s="65">
        <v>83</v>
      </c>
      <c r="D45" s="9" t="s">
        <v>89</v>
      </c>
      <c r="E45" s="4">
        <v>0</v>
      </c>
      <c r="F45" s="4">
        <v>0</v>
      </c>
      <c r="G45" s="4">
        <f t="shared" si="2"/>
        <v>0</v>
      </c>
      <c r="H45" s="4">
        <v>0</v>
      </c>
      <c r="I45" s="4">
        <v>0</v>
      </c>
      <c r="J45" s="4">
        <f>+I45-E45</f>
        <v>0</v>
      </c>
      <c r="K45" s="4">
        <f>IF(E45-I45&lt;0,I45-E45,0)</f>
        <v>0</v>
      </c>
    </row>
    <row r="46" spans="1:11" x14ac:dyDescent="0.2">
      <c r="A46" s="66"/>
      <c r="B46" s="66"/>
      <c r="C46" s="65">
        <v>9</v>
      </c>
      <c r="D46" s="9" t="s">
        <v>22</v>
      </c>
      <c r="E46" s="4">
        <f>SUM(E47:E52)</f>
        <v>56180952</v>
      </c>
      <c r="F46" s="4">
        <f t="shared" ref="F46:K46" si="16">SUM(F47:F52)</f>
        <v>0</v>
      </c>
      <c r="G46" s="4">
        <f t="shared" si="16"/>
        <v>56180952</v>
      </c>
      <c r="H46" s="4">
        <f t="shared" si="16"/>
        <v>52192955.039999999</v>
      </c>
      <c r="I46" s="4">
        <f t="shared" si="16"/>
        <v>52192955.039999999</v>
      </c>
      <c r="J46" s="4">
        <f t="shared" si="16"/>
        <v>-3987996.9600000009</v>
      </c>
      <c r="K46" s="4">
        <f t="shared" si="16"/>
        <v>0</v>
      </c>
    </row>
    <row r="47" spans="1:11" x14ac:dyDescent="0.2">
      <c r="A47" s="66"/>
      <c r="B47" s="66"/>
      <c r="C47" s="65">
        <v>91</v>
      </c>
      <c r="D47" s="9" t="s">
        <v>90</v>
      </c>
      <c r="E47" s="4">
        <v>0</v>
      </c>
      <c r="F47" s="4">
        <v>0</v>
      </c>
      <c r="G47" s="4">
        <f t="shared" si="2"/>
        <v>0</v>
      </c>
      <c r="H47" s="4">
        <v>0</v>
      </c>
      <c r="I47" s="4">
        <v>0</v>
      </c>
      <c r="J47" s="4">
        <f t="shared" ref="J47:J52" si="17">+I47-E47</f>
        <v>0</v>
      </c>
      <c r="K47" s="4">
        <f t="shared" ref="K47:K52" si="18">IF(E47-I47&lt;0,I47-E47,0)</f>
        <v>0</v>
      </c>
    </row>
    <row r="48" spans="1:11" x14ac:dyDescent="0.2">
      <c r="A48" s="66"/>
      <c r="B48" s="66"/>
      <c r="C48" s="65">
        <v>92</v>
      </c>
      <c r="D48" s="9" t="s">
        <v>91</v>
      </c>
      <c r="E48" s="4">
        <v>0</v>
      </c>
      <c r="F48" s="4">
        <v>0</v>
      </c>
      <c r="G48" s="4">
        <f t="shared" si="2"/>
        <v>0</v>
      </c>
      <c r="H48" s="4">
        <v>0</v>
      </c>
      <c r="I48" s="4">
        <v>0</v>
      </c>
      <c r="J48" s="4">
        <f t="shared" si="17"/>
        <v>0</v>
      </c>
      <c r="K48" s="4">
        <f t="shared" si="18"/>
        <v>0</v>
      </c>
    </row>
    <row r="49" spans="1:11" x14ac:dyDescent="0.2">
      <c r="A49" s="66">
        <v>7</v>
      </c>
      <c r="B49" s="66" t="s">
        <v>92</v>
      </c>
      <c r="C49" s="65">
        <v>93</v>
      </c>
      <c r="D49" s="9" t="s">
        <v>93</v>
      </c>
      <c r="E49" s="4">
        <v>56180952</v>
      </c>
      <c r="F49" s="4">
        <v>0</v>
      </c>
      <c r="G49" s="4">
        <f t="shared" si="2"/>
        <v>56180952</v>
      </c>
      <c r="H49" s="4">
        <v>52192955.039999999</v>
      </c>
      <c r="I49" s="4">
        <v>52192955.039999999</v>
      </c>
      <c r="J49" s="4">
        <f t="shared" si="17"/>
        <v>-3987996.9600000009</v>
      </c>
      <c r="K49" s="4">
        <f t="shared" si="18"/>
        <v>0</v>
      </c>
    </row>
    <row r="50" spans="1:11" x14ac:dyDescent="0.2">
      <c r="A50" s="66"/>
      <c r="B50" s="66"/>
      <c r="C50" s="65">
        <v>94</v>
      </c>
      <c r="D50" s="9" t="s">
        <v>94</v>
      </c>
      <c r="E50" s="4">
        <v>0</v>
      </c>
      <c r="F50" s="4">
        <v>0</v>
      </c>
      <c r="G50" s="4">
        <f t="shared" si="2"/>
        <v>0</v>
      </c>
      <c r="H50" s="4">
        <v>0</v>
      </c>
      <c r="I50" s="4">
        <v>0</v>
      </c>
      <c r="J50" s="4">
        <f t="shared" si="17"/>
        <v>0</v>
      </c>
      <c r="K50" s="4">
        <f t="shared" si="18"/>
        <v>0</v>
      </c>
    </row>
    <row r="51" spans="1:11" x14ac:dyDescent="0.2">
      <c r="A51" s="66"/>
      <c r="B51" s="66"/>
      <c r="C51" s="65">
        <v>95</v>
      </c>
      <c r="D51" s="9" t="s">
        <v>95</v>
      </c>
      <c r="E51" s="4">
        <v>0</v>
      </c>
      <c r="F51" s="4">
        <v>0</v>
      </c>
      <c r="G51" s="4">
        <f t="shared" si="2"/>
        <v>0</v>
      </c>
      <c r="H51" s="4">
        <v>0</v>
      </c>
      <c r="I51" s="4">
        <v>0</v>
      </c>
      <c r="J51" s="4">
        <f t="shared" si="17"/>
        <v>0</v>
      </c>
      <c r="K51" s="4">
        <f t="shared" si="18"/>
        <v>0</v>
      </c>
    </row>
    <row r="52" spans="1:11" x14ac:dyDescent="0.2">
      <c r="A52" s="66"/>
      <c r="B52" s="66"/>
      <c r="C52" s="65">
        <v>96</v>
      </c>
      <c r="D52" s="9" t="s">
        <v>96</v>
      </c>
      <c r="E52" s="4">
        <v>0</v>
      </c>
      <c r="F52" s="4">
        <v>0</v>
      </c>
      <c r="G52" s="4">
        <f t="shared" si="2"/>
        <v>0</v>
      </c>
      <c r="H52" s="4">
        <v>0</v>
      </c>
      <c r="I52" s="4">
        <v>0</v>
      </c>
      <c r="J52" s="4">
        <f t="shared" si="17"/>
        <v>0</v>
      </c>
      <c r="K52" s="4">
        <f t="shared" si="18"/>
        <v>0</v>
      </c>
    </row>
    <row r="53" spans="1:11" x14ac:dyDescent="0.2">
      <c r="A53" s="66"/>
      <c r="B53" s="66"/>
      <c r="C53" s="67" t="s">
        <v>97</v>
      </c>
      <c r="D53" s="9" t="s">
        <v>98</v>
      </c>
      <c r="E53" s="4">
        <f>SUM(E54:E55)</f>
        <v>0</v>
      </c>
      <c r="F53" s="4">
        <f t="shared" ref="F53:K53" si="19">SUM(F54:F55)</f>
        <v>0</v>
      </c>
      <c r="G53" s="4">
        <f t="shared" si="19"/>
        <v>0</v>
      </c>
      <c r="H53" s="4">
        <f t="shared" si="19"/>
        <v>0</v>
      </c>
      <c r="I53" s="4">
        <f t="shared" si="19"/>
        <v>0</v>
      </c>
      <c r="J53" s="4">
        <f t="shared" si="19"/>
        <v>0</v>
      </c>
      <c r="K53" s="4">
        <f t="shared" si="19"/>
        <v>0</v>
      </c>
    </row>
    <row r="54" spans="1:11" x14ac:dyDescent="0.2">
      <c r="A54" s="66"/>
      <c r="B54" s="66"/>
      <c r="C54" s="67" t="s">
        <v>99</v>
      </c>
      <c r="D54" s="9" t="s">
        <v>100</v>
      </c>
      <c r="E54" s="4">
        <v>0</v>
      </c>
      <c r="F54" s="4">
        <v>0</v>
      </c>
      <c r="G54" s="4">
        <f t="shared" si="2"/>
        <v>0</v>
      </c>
      <c r="H54" s="4">
        <v>0</v>
      </c>
      <c r="I54" s="4">
        <v>0</v>
      </c>
      <c r="J54" s="4">
        <f>+I54-E54</f>
        <v>0</v>
      </c>
      <c r="K54" s="4">
        <f>IF(E54-I54&lt;0,I54-E54,0)</f>
        <v>0</v>
      </c>
    </row>
    <row r="55" spans="1:11" x14ac:dyDescent="0.2">
      <c r="A55" s="66"/>
      <c r="B55" s="66"/>
      <c r="C55" s="67" t="s">
        <v>101</v>
      </c>
      <c r="D55" s="9" t="s">
        <v>102</v>
      </c>
      <c r="E55" s="4">
        <v>0</v>
      </c>
      <c r="F55" s="4">
        <v>0</v>
      </c>
      <c r="G55" s="4">
        <f t="shared" si="2"/>
        <v>0</v>
      </c>
      <c r="H55" s="4">
        <v>0</v>
      </c>
      <c r="I55" s="4">
        <v>0</v>
      </c>
      <c r="J55" s="4">
        <f>+I55-E55</f>
        <v>0</v>
      </c>
      <c r="K55" s="4">
        <f>IF(E55-I55&lt;0,I55-E55,0)</f>
        <v>0</v>
      </c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E3:K13 E14:F43 E45:F55" unlockedFormula="1"/>
    <ignoredError sqref="G14:K28 G30:K30 G29 J29:K29 G33:K34 G31 J31:K31 G32 J32:K32 G36:K48 G35 J35:K35 G50:K55 G49 J49:K49" formula="1" unlockedFormula="1"/>
    <ignoredError sqref="C53:C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164.28515625" style="64" customWidth="1"/>
    <col min="2" max="16384" width="12" style="25"/>
  </cols>
  <sheetData>
    <row r="1" spans="1:1" x14ac:dyDescent="0.2">
      <c r="A1" s="60" t="s">
        <v>28</v>
      </c>
    </row>
    <row r="2" spans="1:1" ht="20.399999999999999" x14ac:dyDescent="0.2">
      <c r="A2" s="61" t="s">
        <v>49</v>
      </c>
    </row>
    <row r="3" spans="1:1" ht="11.25" customHeight="1" x14ac:dyDescent="0.2">
      <c r="A3" s="61" t="s">
        <v>50</v>
      </c>
    </row>
    <row r="4" spans="1:1" ht="11.25" customHeight="1" x14ac:dyDescent="0.2">
      <c r="A4" s="61" t="s">
        <v>51</v>
      </c>
    </row>
    <row r="5" spans="1:1" ht="11.25" customHeight="1" x14ac:dyDescent="0.2">
      <c r="A5" s="62" t="s">
        <v>38</v>
      </c>
    </row>
    <row r="6" spans="1:1" ht="30.6" x14ac:dyDescent="0.2">
      <c r="A6" s="62" t="s">
        <v>39</v>
      </c>
    </row>
    <row r="7" spans="1:1" ht="11.25" customHeight="1" x14ac:dyDescent="0.2">
      <c r="A7" s="62" t="s">
        <v>40</v>
      </c>
    </row>
    <row r="8" spans="1:1" ht="22.5" customHeight="1" x14ac:dyDescent="0.2">
      <c r="A8" s="62" t="s">
        <v>41</v>
      </c>
    </row>
    <row r="9" spans="1:1" ht="56.25" customHeight="1" x14ac:dyDescent="0.2">
      <c r="A9" s="62" t="s">
        <v>42</v>
      </c>
    </row>
    <row r="10" spans="1:1" ht="36.75" customHeight="1" x14ac:dyDescent="0.2">
      <c r="A10" s="62" t="s">
        <v>43</v>
      </c>
    </row>
    <row r="11" spans="1:1" ht="11.25" customHeight="1" x14ac:dyDescent="0.2">
      <c r="A11" s="62" t="s">
        <v>44</v>
      </c>
    </row>
    <row r="12" spans="1:1" ht="11.25" customHeight="1" x14ac:dyDescent="0.2">
      <c r="A12" s="62" t="s">
        <v>45</v>
      </c>
    </row>
    <row r="13" spans="1:1" x14ac:dyDescent="0.2">
      <c r="A13" s="62"/>
    </row>
    <row r="14" spans="1:1" x14ac:dyDescent="0.2">
      <c r="A14" s="63" t="s">
        <v>29</v>
      </c>
    </row>
    <row r="15" spans="1:1" x14ac:dyDescent="0.2">
      <c r="A15" s="62" t="s">
        <v>36</v>
      </c>
    </row>
    <row r="16" spans="1:1" x14ac:dyDescent="0.2">
      <c r="A16" s="62"/>
    </row>
    <row r="17" spans="1:1" x14ac:dyDescent="0.2">
      <c r="A17" s="63" t="s">
        <v>31</v>
      </c>
    </row>
    <row r="18" spans="1:1" ht="11.25" customHeight="1" x14ac:dyDescent="0.2">
      <c r="A18" s="62" t="s">
        <v>32</v>
      </c>
    </row>
    <row r="19" spans="1:1" x14ac:dyDescent="0.2">
      <c r="A19" s="62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8.85546875" style="12" customWidth="1"/>
    <col min="2" max="2" width="50.85546875" style="12" customWidth="1"/>
    <col min="3" max="3" width="17.85546875" style="12" customWidth="1"/>
    <col min="4" max="4" width="19.85546875" style="12" customWidth="1"/>
    <col min="5" max="9" width="17.85546875" style="12" customWidth="1"/>
    <col min="10" max="16384" width="12" style="9"/>
  </cols>
  <sheetData>
    <row r="1" spans="1:10" s="16" customFormat="1" ht="60" customHeight="1" x14ac:dyDescent="0.2">
      <c r="A1" s="68" t="s">
        <v>106</v>
      </c>
      <c r="B1" s="69"/>
      <c r="C1" s="69"/>
      <c r="D1" s="69"/>
      <c r="E1" s="69"/>
      <c r="F1" s="69"/>
      <c r="G1" s="69"/>
      <c r="H1" s="69"/>
      <c r="I1" s="70"/>
      <c r="J1" s="15"/>
    </row>
    <row r="2" spans="1:10" s="22" customFormat="1" ht="24.9" customHeight="1" x14ac:dyDescent="0.2">
      <c r="A2" s="34" t="s">
        <v>1</v>
      </c>
      <c r="B2" s="34" t="s">
        <v>0</v>
      </c>
      <c r="C2" s="35" t="s">
        <v>5</v>
      </c>
      <c r="D2" s="35" t="s">
        <v>27</v>
      </c>
      <c r="E2" s="35" t="s">
        <v>6</v>
      </c>
      <c r="F2" s="35" t="s">
        <v>7</v>
      </c>
      <c r="G2" s="35" t="s">
        <v>9</v>
      </c>
      <c r="H2" s="35" t="s">
        <v>10</v>
      </c>
      <c r="I2" s="35" t="s">
        <v>8</v>
      </c>
      <c r="J2" s="6"/>
    </row>
    <row r="3" spans="1:10" s="12" customFormat="1" x14ac:dyDescent="0.2">
      <c r="A3" s="28">
        <v>90001</v>
      </c>
      <c r="B3" s="7" t="s">
        <v>4</v>
      </c>
      <c r="C3" s="5">
        <f>+C4+C5+C6+C7+C8+C11+C15+C16+C17+C18</f>
        <v>91396948</v>
      </c>
      <c r="D3" s="5">
        <f t="shared" ref="D3:I3" si="0">+D4+D5+D6+D7+D8+D11+D15+D16+D17+D18</f>
        <v>40000000</v>
      </c>
      <c r="E3" s="5">
        <f t="shared" si="0"/>
        <v>131396948</v>
      </c>
      <c r="F3" s="5">
        <f t="shared" si="0"/>
        <v>88773649.419999987</v>
      </c>
      <c r="G3" s="5">
        <f t="shared" si="0"/>
        <v>88773649.419999987</v>
      </c>
      <c r="H3" s="5">
        <f t="shared" si="0"/>
        <v>-2623298.5800000019</v>
      </c>
      <c r="I3" s="17">
        <f t="shared" si="0"/>
        <v>17286781.209999997</v>
      </c>
      <c r="J3" s="9"/>
    </row>
    <row r="4" spans="1:10" s="12" customFormat="1" x14ac:dyDescent="0.2">
      <c r="A4" s="29">
        <v>10</v>
      </c>
      <c r="B4" s="9" t="s">
        <v>11</v>
      </c>
      <c r="C4" s="4">
        <v>0</v>
      </c>
      <c r="D4" s="4">
        <v>0</v>
      </c>
      <c r="E4" s="4">
        <f>+C4+D4</f>
        <v>0</v>
      </c>
      <c r="F4" s="4">
        <v>0</v>
      </c>
      <c r="G4" s="4">
        <v>0</v>
      </c>
      <c r="H4" s="4">
        <f>+G4-C4</f>
        <v>0</v>
      </c>
      <c r="I4" s="18">
        <f>IF(C4-G4&lt;0,G4-C4,0)</f>
        <v>0</v>
      </c>
      <c r="J4" s="9"/>
    </row>
    <row r="5" spans="1:10" s="12" customFormat="1" x14ac:dyDescent="0.2">
      <c r="A5" s="29">
        <v>20</v>
      </c>
      <c r="B5" s="9" t="s">
        <v>12</v>
      </c>
      <c r="C5" s="4">
        <v>0</v>
      </c>
      <c r="D5" s="4">
        <v>0</v>
      </c>
      <c r="E5" s="4">
        <f>+C5+D5</f>
        <v>0</v>
      </c>
      <c r="F5" s="4">
        <v>0</v>
      </c>
      <c r="G5" s="4">
        <v>0</v>
      </c>
      <c r="H5" s="4">
        <f>+G5-C5</f>
        <v>0</v>
      </c>
      <c r="I5" s="18">
        <f>IF(C5-G5&lt;0,G5-C5,0)</f>
        <v>0</v>
      </c>
      <c r="J5" s="9"/>
    </row>
    <row r="6" spans="1:10" s="12" customFormat="1" x14ac:dyDescent="0.2">
      <c r="A6" s="29">
        <v>30</v>
      </c>
      <c r="B6" s="9" t="s">
        <v>13</v>
      </c>
      <c r="C6" s="4">
        <v>0</v>
      </c>
      <c r="D6" s="4">
        <v>0</v>
      </c>
      <c r="E6" s="4">
        <f>+C6+D6</f>
        <v>0</v>
      </c>
      <c r="F6" s="4">
        <v>0</v>
      </c>
      <c r="G6" s="4">
        <v>0</v>
      </c>
      <c r="H6" s="4">
        <f>+G6-C6</f>
        <v>0</v>
      </c>
      <c r="I6" s="18">
        <f>IF(C6-G6&lt;0,G6-C6,0)</f>
        <v>0</v>
      </c>
      <c r="J6" s="9"/>
    </row>
    <row r="7" spans="1:10" s="12" customFormat="1" x14ac:dyDescent="0.2">
      <c r="A7" s="29">
        <v>40</v>
      </c>
      <c r="B7" s="9" t="s">
        <v>14</v>
      </c>
      <c r="C7" s="4">
        <v>15773445.240000002</v>
      </c>
      <c r="D7" s="4">
        <v>0</v>
      </c>
      <c r="E7" s="4">
        <f>+C7+D7</f>
        <v>15773445.240000002</v>
      </c>
      <c r="F7" s="4">
        <v>17434443.93</v>
      </c>
      <c r="G7" s="4">
        <v>17434443.93</v>
      </c>
      <c r="H7" s="4">
        <f>+G7-C7</f>
        <v>1660998.6899999976</v>
      </c>
      <c r="I7" s="18">
        <f>IF(C7-G7&lt;0,G7-C7,0)</f>
        <v>1660998.6899999976</v>
      </c>
      <c r="J7" s="9"/>
    </row>
    <row r="8" spans="1:10" s="12" customFormat="1" x14ac:dyDescent="0.2">
      <c r="A8" s="29">
        <v>50</v>
      </c>
      <c r="B8" s="9" t="s">
        <v>15</v>
      </c>
      <c r="C8" s="4">
        <f>SUM(C9:C10)</f>
        <v>6476808</v>
      </c>
      <c r="D8" s="4">
        <f t="shared" ref="D8:I8" si="1">SUM(D9:D10)</f>
        <v>0</v>
      </c>
      <c r="E8" s="4">
        <f t="shared" si="1"/>
        <v>6476808</v>
      </c>
      <c r="F8" s="4">
        <f t="shared" si="1"/>
        <v>18285634.48</v>
      </c>
      <c r="G8" s="4">
        <f t="shared" si="1"/>
        <v>18285634.48</v>
      </c>
      <c r="H8" s="4">
        <f t="shared" si="1"/>
        <v>11808826.48</v>
      </c>
      <c r="I8" s="18">
        <f t="shared" si="1"/>
        <v>14765166.550000001</v>
      </c>
      <c r="J8" s="9"/>
    </row>
    <row r="9" spans="1:10" s="12" customFormat="1" x14ac:dyDescent="0.2">
      <c r="A9" s="29">
        <v>51</v>
      </c>
      <c r="B9" s="30" t="s">
        <v>16</v>
      </c>
      <c r="C9" s="4">
        <v>4960608</v>
      </c>
      <c r="D9" s="4">
        <v>0</v>
      </c>
      <c r="E9" s="4">
        <f>+C9+D9</f>
        <v>4960608</v>
      </c>
      <c r="F9" s="4">
        <v>2004267.9300000002</v>
      </c>
      <c r="G9" s="4">
        <v>2004267.9300000002</v>
      </c>
      <c r="H9" s="4">
        <f>+G9-C9</f>
        <v>-2956340.07</v>
      </c>
      <c r="I9" s="18">
        <f>IF(C9-G9&lt;0,G9-C9,0)</f>
        <v>0</v>
      </c>
      <c r="J9" s="9"/>
    </row>
    <row r="10" spans="1:10" s="12" customFormat="1" x14ac:dyDescent="0.2">
      <c r="A10" s="29">
        <v>52</v>
      </c>
      <c r="B10" s="30" t="s">
        <v>17</v>
      </c>
      <c r="C10" s="4">
        <v>1516200</v>
      </c>
      <c r="D10" s="4">
        <v>0</v>
      </c>
      <c r="E10" s="4">
        <f>+C10+D10</f>
        <v>1516200</v>
      </c>
      <c r="F10" s="4">
        <v>16281366.550000001</v>
      </c>
      <c r="G10" s="4">
        <v>16281366.550000001</v>
      </c>
      <c r="H10" s="4">
        <f>+G10-C10</f>
        <v>14765166.550000001</v>
      </c>
      <c r="I10" s="18">
        <f>IF(C10-G10&lt;0,G10-C10,0)</f>
        <v>14765166.550000001</v>
      </c>
      <c r="J10" s="9"/>
    </row>
    <row r="11" spans="1:10" s="12" customFormat="1" x14ac:dyDescent="0.2">
      <c r="A11" s="29">
        <v>60</v>
      </c>
      <c r="B11" s="9" t="s">
        <v>18</v>
      </c>
      <c r="C11" s="4">
        <f>SUM(C12:C14)</f>
        <v>0</v>
      </c>
      <c r="D11" s="4">
        <f t="shared" ref="D11:I11" si="2">SUM(D12:D14)</f>
        <v>0</v>
      </c>
      <c r="E11" s="4">
        <f t="shared" si="2"/>
        <v>0</v>
      </c>
      <c r="F11" s="4">
        <f t="shared" si="2"/>
        <v>860615.97</v>
      </c>
      <c r="G11" s="4">
        <f t="shared" si="2"/>
        <v>860615.97</v>
      </c>
      <c r="H11" s="4">
        <f t="shared" si="2"/>
        <v>860615.97</v>
      </c>
      <c r="I11" s="18">
        <f t="shared" si="2"/>
        <v>860615.97</v>
      </c>
      <c r="J11" s="9"/>
    </row>
    <row r="12" spans="1:10" s="12" customFormat="1" x14ac:dyDescent="0.2">
      <c r="A12" s="29">
        <v>61</v>
      </c>
      <c r="B12" s="30" t="s">
        <v>16</v>
      </c>
      <c r="C12" s="4">
        <v>0</v>
      </c>
      <c r="D12" s="4">
        <v>0</v>
      </c>
      <c r="E12" s="4">
        <f t="shared" ref="E12:E18" si="3">+C12+D12</f>
        <v>0</v>
      </c>
      <c r="F12" s="4">
        <v>860615.97</v>
      </c>
      <c r="G12" s="4">
        <v>860615.97</v>
      </c>
      <c r="H12" s="4">
        <f t="shared" ref="H12:H18" si="4">+G12-C12</f>
        <v>860615.97</v>
      </c>
      <c r="I12" s="18">
        <f t="shared" ref="I12:I18" si="5">IF(C12-G12&lt;0,G12-C12,0)</f>
        <v>860615.97</v>
      </c>
      <c r="J12" s="9"/>
    </row>
    <row r="13" spans="1:10" s="12" customFormat="1" x14ac:dyDescent="0.2">
      <c r="A13" s="29">
        <v>62</v>
      </c>
      <c r="B13" s="30" t="s">
        <v>17</v>
      </c>
      <c r="C13" s="4">
        <v>0</v>
      </c>
      <c r="D13" s="4">
        <v>0</v>
      </c>
      <c r="E13" s="4">
        <f t="shared" si="3"/>
        <v>0</v>
      </c>
      <c r="F13" s="4">
        <v>0</v>
      </c>
      <c r="G13" s="4">
        <v>0</v>
      </c>
      <c r="H13" s="4">
        <f t="shared" si="4"/>
        <v>0</v>
      </c>
      <c r="I13" s="18">
        <f t="shared" si="5"/>
        <v>0</v>
      </c>
      <c r="J13" s="9"/>
    </row>
    <row r="14" spans="1:10" s="12" customFormat="1" ht="30.6" x14ac:dyDescent="0.2">
      <c r="A14" s="29">
        <v>69</v>
      </c>
      <c r="B14" s="31" t="s">
        <v>46</v>
      </c>
      <c r="C14" s="4">
        <v>0</v>
      </c>
      <c r="D14" s="4">
        <v>0</v>
      </c>
      <c r="E14" s="4">
        <f t="shared" si="3"/>
        <v>0</v>
      </c>
      <c r="F14" s="4">
        <v>0</v>
      </c>
      <c r="G14" s="4">
        <v>0</v>
      </c>
      <c r="H14" s="4">
        <f t="shared" si="4"/>
        <v>0</v>
      </c>
      <c r="I14" s="18">
        <f t="shared" si="5"/>
        <v>0</v>
      </c>
      <c r="J14" s="9"/>
    </row>
    <row r="15" spans="1:10" s="12" customFormat="1" x14ac:dyDescent="0.2">
      <c r="A15" s="29">
        <v>70</v>
      </c>
      <c r="B15" s="9" t="s">
        <v>19</v>
      </c>
      <c r="C15" s="4">
        <v>0</v>
      </c>
      <c r="D15" s="4">
        <v>0</v>
      </c>
      <c r="E15" s="4">
        <f t="shared" si="3"/>
        <v>0</v>
      </c>
      <c r="F15" s="4">
        <v>0</v>
      </c>
      <c r="G15" s="4">
        <v>0</v>
      </c>
      <c r="H15" s="4">
        <f t="shared" si="4"/>
        <v>0</v>
      </c>
      <c r="I15" s="18">
        <f t="shared" si="5"/>
        <v>0</v>
      </c>
      <c r="J15" s="9"/>
    </row>
    <row r="16" spans="1:10" s="12" customFormat="1" x14ac:dyDescent="0.2">
      <c r="A16" s="29">
        <v>80</v>
      </c>
      <c r="B16" s="9" t="s">
        <v>20</v>
      </c>
      <c r="C16" s="4">
        <v>12965742.76</v>
      </c>
      <c r="D16" s="4">
        <v>40000000</v>
      </c>
      <c r="E16" s="4">
        <f t="shared" si="3"/>
        <v>52965742.759999998</v>
      </c>
      <c r="F16" s="4">
        <v>0</v>
      </c>
      <c r="G16" s="4">
        <v>0</v>
      </c>
      <c r="H16" s="4">
        <f t="shared" si="4"/>
        <v>-12965742.76</v>
      </c>
      <c r="I16" s="18">
        <f t="shared" si="5"/>
        <v>0</v>
      </c>
      <c r="J16" s="9"/>
    </row>
    <row r="17" spans="1:10" s="12" customFormat="1" x14ac:dyDescent="0.2">
      <c r="A17" s="29">
        <v>90</v>
      </c>
      <c r="B17" s="9" t="s">
        <v>22</v>
      </c>
      <c r="C17" s="4">
        <v>56180952</v>
      </c>
      <c r="D17" s="4">
        <v>0</v>
      </c>
      <c r="E17" s="4">
        <f t="shared" si="3"/>
        <v>56180952</v>
      </c>
      <c r="F17" s="4">
        <v>52192955.039999999</v>
      </c>
      <c r="G17" s="4">
        <v>52192955.039999999</v>
      </c>
      <c r="H17" s="4">
        <f t="shared" si="4"/>
        <v>-3987996.9600000009</v>
      </c>
      <c r="I17" s="18">
        <f t="shared" si="5"/>
        <v>0</v>
      </c>
      <c r="J17" s="9"/>
    </row>
    <row r="18" spans="1:10" s="12" customFormat="1" x14ac:dyDescent="0.2">
      <c r="A18" s="32" t="s">
        <v>26</v>
      </c>
      <c r="B18" s="33" t="s">
        <v>21</v>
      </c>
      <c r="C18" s="19">
        <v>0</v>
      </c>
      <c r="D18" s="19">
        <v>0</v>
      </c>
      <c r="E18" s="19">
        <f t="shared" si="3"/>
        <v>0</v>
      </c>
      <c r="F18" s="19">
        <v>0</v>
      </c>
      <c r="G18" s="19">
        <v>0</v>
      </c>
      <c r="H18" s="19">
        <f t="shared" si="4"/>
        <v>0</v>
      </c>
      <c r="I18" s="20">
        <f t="shared" si="5"/>
        <v>0</v>
      </c>
      <c r="J18" s="9"/>
    </row>
    <row r="20" spans="1:10" x14ac:dyDescent="0.2">
      <c r="A20" s="49" t="s">
        <v>47</v>
      </c>
      <c r="B20" s="50"/>
      <c r="C20" s="50"/>
      <c r="D20" s="51"/>
    </row>
    <row r="21" spans="1:10" x14ac:dyDescent="0.2">
      <c r="A21" s="52"/>
      <c r="B21" s="50"/>
      <c r="C21" s="50"/>
      <c r="D21" s="51"/>
    </row>
    <row r="22" spans="1:10" x14ac:dyDescent="0.2">
      <c r="A22" s="53"/>
      <c r="B22" s="54"/>
      <c r="C22" s="53"/>
      <c r="D22" s="53"/>
    </row>
    <row r="23" spans="1:10" x14ac:dyDescent="0.2">
      <c r="A23" s="55"/>
      <c r="B23" s="53"/>
      <c r="C23" s="53"/>
      <c r="D23" s="53"/>
    </row>
    <row r="24" spans="1:10" x14ac:dyDescent="0.2">
      <c r="A24" s="55"/>
      <c r="B24" s="53" t="s">
        <v>48</v>
      </c>
      <c r="C24" s="55"/>
      <c r="D24" s="56" t="s">
        <v>48</v>
      </c>
    </row>
    <row r="25" spans="1:10" ht="40.799999999999997" x14ac:dyDescent="0.2">
      <c r="A25" s="55"/>
      <c r="B25" s="57" t="s">
        <v>103</v>
      </c>
      <c r="C25" s="58"/>
      <c r="D25" s="59" t="s">
        <v>104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135.85546875" style="25" customWidth="1"/>
    <col min="2" max="16384" width="12" style="25"/>
  </cols>
  <sheetData>
    <row r="1" spans="1:1" x14ac:dyDescent="0.2">
      <c r="A1" s="23" t="s">
        <v>28</v>
      </c>
    </row>
    <row r="2" spans="1:1" ht="11.25" customHeight="1" x14ac:dyDescent="0.2">
      <c r="A2" s="26" t="s">
        <v>38</v>
      </c>
    </row>
    <row r="3" spans="1:1" ht="30.6" x14ac:dyDescent="0.2">
      <c r="A3" s="26" t="s">
        <v>39</v>
      </c>
    </row>
    <row r="4" spans="1:1" ht="11.25" customHeight="1" x14ac:dyDescent="0.2">
      <c r="A4" s="26" t="s">
        <v>40</v>
      </c>
    </row>
    <row r="5" spans="1:1" ht="22.5" customHeight="1" x14ac:dyDescent="0.2">
      <c r="A5" s="26" t="s">
        <v>41</v>
      </c>
    </row>
    <row r="6" spans="1:1" ht="56.25" customHeight="1" x14ac:dyDescent="0.2">
      <c r="A6" s="26" t="s">
        <v>42</v>
      </c>
    </row>
    <row r="7" spans="1:1" ht="34.5" customHeight="1" x14ac:dyDescent="0.2">
      <c r="A7" s="26" t="s">
        <v>43</v>
      </c>
    </row>
    <row r="8" spans="1:1" ht="11.25" customHeight="1" x14ac:dyDescent="0.2">
      <c r="A8" s="26" t="s">
        <v>44</v>
      </c>
    </row>
    <row r="9" spans="1:1" ht="11.25" customHeight="1" x14ac:dyDescent="0.2">
      <c r="A9" s="26" t="s">
        <v>45</v>
      </c>
    </row>
    <row r="10" spans="1:1" x14ac:dyDescent="0.2">
      <c r="A10" s="26"/>
    </row>
    <row r="11" spans="1:1" x14ac:dyDescent="0.2">
      <c r="A11" s="26"/>
    </row>
    <row r="12" spans="1:1" x14ac:dyDescent="0.2">
      <c r="A12" s="24" t="s">
        <v>29</v>
      </c>
    </row>
    <row r="13" spans="1:1" x14ac:dyDescent="0.2">
      <c r="A13" s="26" t="s">
        <v>37</v>
      </c>
    </row>
    <row r="14" spans="1:1" x14ac:dyDescent="0.2">
      <c r="A14" s="26"/>
    </row>
    <row r="15" spans="1:1" ht="11.25" customHeight="1" x14ac:dyDescent="0.2">
      <c r="A15" s="24" t="s">
        <v>31</v>
      </c>
    </row>
    <row r="16" spans="1:1" ht="11.25" customHeight="1" x14ac:dyDescent="0.2">
      <c r="A16" s="26" t="s">
        <v>32</v>
      </c>
    </row>
    <row r="17" spans="1:1" ht="11.25" customHeight="1" x14ac:dyDescent="0.2">
      <c r="A17" s="26"/>
    </row>
    <row r="18" spans="1:1" ht="11.25" customHeight="1" x14ac:dyDescent="0.2">
      <c r="A18" s="24" t="s">
        <v>30</v>
      </c>
    </row>
    <row r="19" spans="1:1" ht="14.1" customHeight="1" x14ac:dyDescent="0.2">
      <c r="A19" s="27" t="s">
        <v>34</v>
      </c>
    </row>
    <row r="20" spans="1:1" ht="14.1" customHeight="1" x14ac:dyDescent="0.2">
      <c r="A20" s="27" t="s">
        <v>33</v>
      </c>
    </row>
    <row r="21" spans="1:1" x14ac:dyDescent="0.2">
      <c r="A21" s="26"/>
    </row>
    <row r="22" spans="1:1" x14ac:dyDescent="0.2">
      <c r="A22" s="26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8.85546875" style="12" customWidth="1"/>
    <col min="2" max="2" width="50.85546875" style="12" customWidth="1"/>
    <col min="3" max="3" width="17.85546875" style="12" customWidth="1"/>
    <col min="4" max="4" width="19.85546875" style="12" customWidth="1"/>
    <col min="5" max="9" width="17.85546875" style="12" customWidth="1"/>
    <col min="10" max="16384" width="12" style="12"/>
  </cols>
  <sheetData>
    <row r="1" spans="1:10" s="16" customFormat="1" ht="60" customHeight="1" x14ac:dyDescent="0.2">
      <c r="A1" s="68" t="s">
        <v>107</v>
      </c>
      <c r="B1" s="69"/>
      <c r="C1" s="69"/>
      <c r="D1" s="69"/>
      <c r="E1" s="69"/>
      <c r="F1" s="69"/>
      <c r="G1" s="69"/>
      <c r="H1" s="69"/>
      <c r="I1" s="70"/>
      <c r="J1" s="15"/>
    </row>
    <row r="2" spans="1:10" s="22" customFormat="1" ht="24.9" customHeight="1" x14ac:dyDescent="0.2">
      <c r="A2" s="40" t="s">
        <v>1</v>
      </c>
      <c r="B2" s="41" t="s">
        <v>0</v>
      </c>
      <c r="C2" s="42" t="s">
        <v>5</v>
      </c>
      <c r="D2" s="43" t="s">
        <v>27</v>
      </c>
      <c r="E2" s="42" t="s">
        <v>6</v>
      </c>
      <c r="F2" s="42" t="s">
        <v>7</v>
      </c>
      <c r="G2" s="42" t="s">
        <v>9</v>
      </c>
      <c r="H2" s="42" t="s">
        <v>10</v>
      </c>
      <c r="I2" s="42" t="s">
        <v>8</v>
      </c>
      <c r="J2" s="6"/>
    </row>
    <row r="3" spans="1:10" x14ac:dyDescent="0.2">
      <c r="A3" s="44">
        <v>90001</v>
      </c>
      <c r="B3" s="45" t="s">
        <v>4</v>
      </c>
      <c r="C3" s="10">
        <f t="shared" ref="C3:I3" si="0">+C4+C16+C20</f>
        <v>91396948</v>
      </c>
      <c r="D3" s="10">
        <f t="shared" si="0"/>
        <v>40000000</v>
      </c>
      <c r="E3" s="10">
        <f t="shared" si="0"/>
        <v>131396948</v>
      </c>
      <c r="F3" s="10">
        <f t="shared" si="0"/>
        <v>88773649.419999987</v>
      </c>
      <c r="G3" s="10">
        <f t="shared" si="0"/>
        <v>88773649.419999987</v>
      </c>
      <c r="H3" s="5">
        <f t="shared" si="0"/>
        <v>-2623298.5800000019</v>
      </c>
      <c r="I3" s="11">
        <f t="shared" si="0"/>
        <v>17286781.209999997</v>
      </c>
      <c r="J3" s="9"/>
    </row>
    <row r="4" spans="1:10" x14ac:dyDescent="0.2">
      <c r="A4" s="46">
        <v>90002</v>
      </c>
      <c r="B4" s="38" t="s">
        <v>23</v>
      </c>
      <c r="C4" s="5">
        <f t="shared" ref="C4:I4" si="1">+C5+C6+C7+C8+C11+C14+C15</f>
        <v>91396948</v>
      </c>
      <c r="D4" s="5">
        <f t="shared" si="1"/>
        <v>40000000</v>
      </c>
      <c r="E4" s="5">
        <f t="shared" si="1"/>
        <v>131396948</v>
      </c>
      <c r="F4" s="5">
        <f t="shared" si="1"/>
        <v>88773649.419999987</v>
      </c>
      <c r="G4" s="5">
        <f t="shared" si="1"/>
        <v>88773649.419999987</v>
      </c>
      <c r="H4" s="5">
        <f t="shared" si="1"/>
        <v>-2623298.5800000019</v>
      </c>
      <c r="I4" s="17">
        <f t="shared" si="1"/>
        <v>17286781.209999997</v>
      </c>
      <c r="J4" s="9"/>
    </row>
    <row r="5" spans="1:10" x14ac:dyDescent="0.2">
      <c r="A5" s="47">
        <v>10</v>
      </c>
      <c r="B5" s="36" t="s">
        <v>11</v>
      </c>
      <c r="C5" s="4">
        <v>0</v>
      </c>
      <c r="D5" s="4">
        <v>0</v>
      </c>
      <c r="E5" s="4">
        <f>+C5+D5</f>
        <v>0</v>
      </c>
      <c r="F5" s="4">
        <v>0</v>
      </c>
      <c r="G5" s="4">
        <v>0</v>
      </c>
      <c r="H5" s="4">
        <f>+G5-C5</f>
        <v>0</v>
      </c>
      <c r="I5" s="18">
        <f>IF(C5-G5&lt;0,G5-C5,0)</f>
        <v>0</v>
      </c>
      <c r="J5" s="9"/>
    </row>
    <row r="6" spans="1:10" x14ac:dyDescent="0.2">
      <c r="A6" s="47">
        <v>30</v>
      </c>
      <c r="B6" s="36" t="s">
        <v>13</v>
      </c>
      <c r="C6" s="4">
        <v>0</v>
      </c>
      <c r="D6" s="4">
        <v>0</v>
      </c>
      <c r="E6" s="4">
        <f t="shared" ref="E6:E7" si="2">+C6+D6</f>
        <v>0</v>
      </c>
      <c r="F6" s="4">
        <v>0</v>
      </c>
      <c r="G6" s="4">
        <v>0</v>
      </c>
      <c r="H6" s="4">
        <f t="shared" ref="H6:H7" si="3">+G6-C6</f>
        <v>0</v>
      </c>
      <c r="I6" s="18">
        <f>IF(C6-G6&lt;0,G6-C6,0)</f>
        <v>0</v>
      </c>
      <c r="J6" s="9"/>
    </row>
    <row r="7" spans="1:10" x14ac:dyDescent="0.2">
      <c r="A7" s="47">
        <v>40</v>
      </c>
      <c r="B7" s="36" t="s">
        <v>14</v>
      </c>
      <c r="C7" s="4">
        <v>15773445.240000002</v>
      </c>
      <c r="D7" s="4">
        <v>0</v>
      </c>
      <c r="E7" s="4">
        <f t="shared" si="2"/>
        <v>15773445.240000002</v>
      </c>
      <c r="F7" s="4">
        <v>17434443.93</v>
      </c>
      <c r="G7" s="4">
        <v>17434443.93</v>
      </c>
      <c r="H7" s="4">
        <f t="shared" si="3"/>
        <v>1660998.6899999976</v>
      </c>
      <c r="I7" s="18">
        <f>IF(C7-G7&lt;0,G7-C7,0)</f>
        <v>1660998.6899999976</v>
      </c>
      <c r="J7" s="9"/>
    </row>
    <row r="8" spans="1:10" x14ac:dyDescent="0.2">
      <c r="A8" s="47">
        <v>50</v>
      </c>
      <c r="B8" s="36" t="s">
        <v>15</v>
      </c>
      <c r="C8" s="4">
        <f t="shared" ref="C8:I8" si="4">SUM(C9:C10)</f>
        <v>6476808</v>
      </c>
      <c r="D8" s="4">
        <f t="shared" si="4"/>
        <v>0</v>
      </c>
      <c r="E8" s="4">
        <f t="shared" si="4"/>
        <v>6476808</v>
      </c>
      <c r="F8" s="4">
        <f t="shared" si="4"/>
        <v>18285634.48</v>
      </c>
      <c r="G8" s="4">
        <f t="shared" si="4"/>
        <v>18285634.48</v>
      </c>
      <c r="H8" s="4">
        <f t="shared" si="4"/>
        <v>11808826.48</v>
      </c>
      <c r="I8" s="18">
        <f t="shared" si="4"/>
        <v>14765166.550000001</v>
      </c>
      <c r="J8" s="9"/>
    </row>
    <row r="9" spans="1:10" x14ac:dyDescent="0.2">
      <c r="A9" s="47">
        <v>51</v>
      </c>
      <c r="B9" s="37" t="s">
        <v>16</v>
      </c>
      <c r="C9" s="4">
        <v>4960608</v>
      </c>
      <c r="D9" s="4">
        <v>0</v>
      </c>
      <c r="E9" s="4">
        <f t="shared" ref="E9:E10" si="5">+C9+D9</f>
        <v>4960608</v>
      </c>
      <c r="F9" s="4">
        <v>2004267.9300000002</v>
      </c>
      <c r="G9" s="4">
        <v>2004267.9300000002</v>
      </c>
      <c r="H9" s="4">
        <f t="shared" ref="H9:H10" si="6">+G9-C9</f>
        <v>-2956340.07</v>
      </c>
      <c r="I9" s="18">
        <f>IF(C9-G9&lt;0,G9-C9,0)</f>
        <v>0</v>
      </c>
      <c r="J9" s="9"/>
    </row>
    <row r="10" spans="1:10" x14ac:dyDescent="0.2">
      <c r="A10" s="47">
        <v>52</v>
      </c>
      <c r="B10" s="37" t="s">
        <v>17</v>
      </c>
      <c r="C10" s="4">
        <v>1516200</v>
      </c>
      <c r="D10" s="4">
        <v>0</v>
      </c>
      <c r="E10" s="4">
        <f t="shared" si="5"/>
        <v>1516200</v>
      </c>
      <c r="F10" s="4">
        <v>16281366.550000001</v>
      </c>
      <c r="G10" s="4">
        <v>16281366.550000001</v>
      </c>
      <c r="H10" s="4">
        <f t="shared" si="6"/>
        <v>14765166.550000001</v>
      </c>
      <c r="I10" s="18">
        <f>IF(C10-G10&lt;0,G10-C10,0)</f>
        <v>14765166.550000001</v>
      </c>
      <c r="J10" s="9"/>
    </row>
    <row r="11" spans="1:10" x14ac:dyDescent="0.2">
      <c r="A11" s="47">
        <v>60</v>
      </c>
      <c r="B11" s="36" t="s">
        <v>18</v>
      </c>
      <c r="C11" s="4">
        <f t="shared" ref="C11:I11" si="7">SUM(C12:C13)</f>
        <v>0</v>
      </c>
      <c r="D11" s="4">
        <f t="shared" si="7"/>
        <v>0</v>
      </c>
      <c r="E11" s="4">
        <f t="shared" si="7"/>
        <v>0</v>
      </c>
      <c r="F11" s="4">
        <f t="shared" si="7"/>
        <v>860615.97</v>
      </c>
      <c r="G11" s="4">
        <f t="shared" si="7"/>
        <v>860615.97</v>
      </c>
      <c r="H11" s="4">
        <f t="shared" si="7"/>
        <v>860615.97</v>
      </c>
      <c r="I11" s="18">
        <f t="shared" si="7"/>
        <v>860615.97</v>
      </c>
      <c r="J11" s="9"/>
    </row>
    <row r="12" spans="1:10" x14ac:dyDescent="0.2">
      <c r="A12" s="47">
        <v>61</v>
      </c>
      <c r="B12" s="37" t="s">
        <v>16</v>
      </c>
      <c r="C12" s="4">
        <v>0</v>
      </c>
      <c r="D12" s="4">
        <v>0</v>
      </c>
      <c r="E12" s="4">
        <f t="shared" ref="E12:E13" si="8">+C12+D12</f>
        <v>0</v>
      </c>
      <c r="F12" s="4">
        <v>860615.97</v>
      </c>
      <c r="G12" s="4">
        <v>860615.97</v>
      </c>
      <c r="H12" s="4">
        <f t="shared" ref="H12:H13" si="9">+G12-C12</f>
        <v>860615.97</v>
      </c>
      <c r="I12" s="18">
        <f>IF(C12-G12&lt;0,G12-C12,0)</f>
        <v>860615.97</v>
      </c>
      <c r="J12" s="9"/>
    </row>
    <row r="13" spans="1:10" x14ac:dyDescent="0.2">
      <c r="A13" s="47">
        <v>62</v>
      </c>
      <c r="B13" s="37" t="s">
        <v>17</v>
      </c>
      <c r="C13" s="4">
        <v>0</v>
      </c>
      <c r="D13" s="4">
        <v>0</v>
      </c>
      <c r="E13" s="4">
        <f t="shared" si="8"/>
        <v>0</v>
      </c>
      <c r="F13" s="4">
        <v>0</v>
      </c>
      <c r="G13" s="4">
        <v>0</v>
      </c>
      <c r="H13" s="4">
        <f t="shared" si="9"/>
        <v>0</v>
      </c>
      <c r="I13" s="18">
        <f>IF(C13-G13&lt;0,G13-C13,0)</f>
        <v>0</v>
      </c>
      <c r="J13" s="9"/>
    </row>
    <row r="14" spans="1:10" x14ac:dyDescent="0.2">
      <c r="A14" s="47">
        <v>80</v>
      </c>
      <c r="B14" s="36" t="s">
        <v>20</v>
      </c>
      <c r="C14" s="4">
        <v>12965742.76</v>
      </c>
      <c r="D14" s="4">
        <v>40000000</v>
      </c>
      <c r="E14" s="4">
        <f>+C14+D14</f>
        <v>52965742.759999998</v>
      </c>
      <c r="F14" s="4">
        <v>0</v>
      </c>
      <c r="G14" s="4">
        <v>0</v>
      </c>
      <c r="H14" s="4">
        <f>+G14-C14</f>
        <v>-12965742.76</v>
      </c>
      <c r="I14" s="18">
        <f>IF(C14-G14&lt;0,G14-C14,0)</f>
        <v>0</v>
      </c>
      <c r="J14" s="9"/>
    </row>
    <row r="15" spans="1:10" x14ac:dyDescent="0.2">
      <c r="A15" s="47">
        <v>90</v>
      </c>
      <c r="B15" s="36" t="s">
        <v>22</v>
      </c>
      <c r="C15" s="4">
        <v>56180952</v>
      </c>
      <c r="D15" s="4">
        <v>0</v>
      </c>
      <c r="E15" s="4">
        <f>+C15+D15</f>
        <v>56180952</v>
      </c>
      <c r="F15" s="4">
        <v>52192955.039999999</v>
      </c>
      <c r="G15" s="4">
        <v>52192955.039999999</v>
      </c>
      <c r="H15" s="4">
        <f>+G15-C15</f>
        <v>-3987996.9600000009</v>
      </c>
      <c r="I15" s="18">
        <f>IF(C15-G15&lt;0,G15-C15,0)</f>
        <v>0</v>
      </c>
      <c r="J15" s="9"/>
    </row>
    <row r="16" spans="1:10" x14ac:dyDescent="0.2">
      <c r="A16" s="46">
        <v>90003</v>
      </c>
      <c r="B16" s="38" t="s">
        <v>24</v>
      </c>
      <c r="C16" s="5">
        <f t="shared" ref="C16:I16" si="10">+C17+C18+C19</f>
        <v>0</v>
      </c>
      <c r="D16" s="5">
        <f t="shared" si="10"/>
        <v>0</v>
      </c>
      <c r="E16" s="5">
        <f t="shared" si="10"/>
        <v>0</v>
      </c>
      <c r="F16" s="5">
        <f t="shared" si="10"/>
        <v>0</v>
      </c>
      <c r="G16" s="5">
        <f t="shared" si="10"/>
        <v>0</v>
      </c>
      <c r="H16" s="5">
        <f t="shared" si="10"/>
        <v>0</v>
      </c>
      <c r="I16" s="17">
        <f t="shared" si="10"/>
        <v>0</v>
      </c>
      <c r="J16" s="9"/>
    </row>
    <row r="17" spans="1:10" x14ac:dyDescent="0.2">
      <c r="A17" s="47">
        <v>20</v>
      </c>
      <c r="B17" s="36" t="s">
        <v>12</v>
      </c>
      <c r="C17" s="4">
        <v>0</v>
      </c>
      <c r="D17" s="4">
        <v>0</v>
      </c>
      <c r="E17" s="4">
        <f>+C17+D17</f>
        <v>0</v>
      </c>
      <c r="F17" s="4">
        <v>0</v>
      </c>
      <c r="G17" s="4">
        <v>0</v>
      </c>
      <c r="H17" s="4">
        <f>+G17-C17</f>
        <v>0</v>
      </c>
      <c r="I17" s="18">
        <f>IF(C17-G17&lt;0,G17-C17,0)</f>
        <v>0</v>
      </c>
      <c r="J17" s="9"/>
    </row>
    <row r="18" spans="1:10" x14ac:dyDescent="0.2">
      <c r="A18" s="47">
        <v>70</v>
      </c>
      <c r="B18" s="36" t="s">
        <v>19</v>
      </c>
      <c r="C18" s="4">
        <v>0</v>
      </c>
      <c r="D18" s="4">
        <v>0</v>
      </c>
      <c r="E18" s="4">
        <f>+C18+D18</f>
        <v>0</v>
      </c>
      <c r="F18" s="4">
        <v>0</v>
      </c>
      <c r="G18" s="4">
        <v>0</v>
      </c>
      <c r="H18" s="4">
        <f>+G18-C18</f>
        <v>0</v>
      </c>
      <c r="I18" s="18">
        <f>IF(C18-G18&lt;0,G18-C18,0)</f>
        <v>0</v>
      </c>
      <c r="J18" s="9"/>
    </row>
    <row r="19" spans="1:10" x14ac:dyDescent="0.2">
      <c r="A19" s="47">
        <v>90</v>
      </c>
      <c r="B19" s="36" t="s">
        <v>22</v>
      </c>
      <c r="C19" s="4">
        <v>0</v>
      </c>
      <c r="D19" s="4">
        <v>0</v>
      </c>
      <c r="E19" s="4">
        <f>+C19+D19</f>
        <v>0</v>
      </c>
      <c r="F19" s="4">
        <v>0</v>
      </c>
      <c r="G19" s="4">
        <v>0</v>
      </c>
      <c r="H19" s="4">
        <f>+G19-C19</f>
        <v>0</v>
      </c>
      <c r="I19" s="18">
        <f>IF(C19-G19&lt;0,G19-C19,0)</f>
        <v>0</v>
      </c>
      <c r="J19" s="9"/>
    </row>
    <row r="20" spans="1:10" x14ac:dyDescent="0.2">
      <c r="A20" s="46">
        <v>90004</v>
      </c>
      <c r="B20" s="16" t="s">
        <v>25</v>
      </c>
      <c r="C20" s="5">
        <f t="shared" ref="C20:I20" si="11">+C21</f>
        <v>0</v>
      </c>
      <c r="D20" s="5">
        <f t="shared" si="11"/>
        <v>0</v>
      </c>
      <c r="E20" s="5">
        <f t="shared" si="11"/>
        <v>0</v>
      </c>
      <c r="F20" s="5">
        <f t="shared" si="11"/>
        <v>0</v>
      </c>
      <c r="G20" s="5">
        <f t="shared" si="11"/>
        <v>0</v>
      </c>
      <c r="H20" s="5">
        <f t="shared" si="11"/>
        <v>0</v>
      </c>
      <c r="I20" s="17">
        <f t="shared" si="11"/>
        <v>0</v>
      </c>
      <c r="J20" s="9"/>
    </row>
    <row r="21" spans="1:10" x14ac:dyDescent="0.2">
      <c r="A21" s="48" t="s">
        <v>26</v>
      </c>
      <c r="B21" s="39" t="s">
        <v>21</v>
      </c>
      <c r="C21" s="19">
        <v>0</v>
      </c>
      <c r="D21" s="19">
        <v>0</v>
      </c>
      <c r="E21" s="19">
        <f>+C21+D21</f>
        <v>0</v>
      </c>
      <c r="F21" s="19">
        <v>0</v>
      </c>
      <c r="G21" s="19">
        <v>0</v>
      </c>
      <c r="H21" s="19">
        <f>+G21-C21</f>
        <v>0</v>
      </c>
      <c r="I21" s="20">
        <f>IF(C21-G21&lt;0,G21-C21,0)</f>
        <v>0</v>
      </c>
      <c r="J21" s="9"/>
    </row>
    <row r="23" spans="1:10" x14ac:dyDescent="0.2">
      <c r="A23" s="49" t="s">
        <v>47</v>
      </c>
      <c r="B23" s="50"/>
      <c r="C23" s="50"/>
      <c r="D23" s="51"/>
    </row>
    <row r="24" spans="1:10" x14ac:dyDescent="0.2">
      <c r="A24" s="52"/>
      <c r="B24" s="50"/>
      <c r="C24" s="50"/>
      <c r="D24" s="51"/>
    </row>
    <row r="25" spans="1:10" x14ac:dyDescent="0.2">
      <c r="A25" s="53"/>
      <c r="B25" s="54"/>
      <c r="C25" s="53"/>
      <c r="D25" s="53"/>
    </row>
    <row r="26" spans="1:10" x14ac:dyDescent="0.2">
      <c r="A26" s="55"/>
      <c r="B26" s="53"/>
      <c r="C26" s="53"/>
      <c r="D26" s="53"/>
    </row>
    <row r="27" spans="1:10" x14ac:dyDescent="0.2">
      <c r="A27" s="55"/>
      <c r="B27" s="53" t="s">
        <v>48</v>
      </c>
      <c r="C27" s="55"/>
      <c r="D27" s="56" t="s">
        <v>48</v>
      </c>
    </row>
    <row r="28" spans="1:10" ht="40.799999999999997" x14ac:dyDescent="0.2">
      <c r="A28" s="55"/>
      <c r="B28" s="57" t="s">
        <v>103</v>
      </c>
      <c r="C28" s="58"/>
      <c r="D28" s="59" t="s">
        <v>104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135.85546875" style="25" customWidth="1"/>
    <col min="2" max="16384" width="12" style="25"/>
  </cols>
  <sheetData>
    <row r="1" spans="1:1" x14ac:dyDescent="0.2">
      <c r="A1" s="23" t="s">
        <v>28</v>
      </c>
    </row>
    <row r="2" spans="1:1" ht="11.25" customHeight="1" x14ac:dyDescent="0.2">
      <c r="A2" s="26" t="s">
        <v>38</v>
      </c>
    </row>
    <row r="3" spans="1:1" ht="30.6" x14ac:dyDescent="0.2">
      <c r="A3" s="26" t="s">
        <v>39</v>
      </c>
    </row>
    <row r="4" spans="1:1" x14ac:dyDescent="0.2">
      <c r="A4" s="26" t="s">
        <v>40</v>
      </c>
    </row>
    <row r="5" spans="1:1" ht="22.5" customHeight="1" x14ac:dyDescent="0.2">
      <c r="A5" s="26" t="s">
        <v>41</v>
      </c>
    </row>
    <row r="6" spans="1:1" ht="56.25" customHeight="1" x14ac:dyDescent="0.2">
      <c r="A6" s="26" t="s">
        <v>42</v>
      </c>
    </row>
    <row r="7" spans="1:1" ht="35.25" customHeight="1" x14ac:dyDescent="0.2">
      <c r="A7" s="26" t="s">
        <v>43</v>
      </c>
    </row>
    <row r="8" spans="1:1" ht="11.25" customHeight="1" x14ac:dyDescent="0.2">
      <c r="A8" s="26" t="s">
        <v>44</v>
      </c>
    </row>
    <row r="9" spans="1:1" ht="11.25" customHeight="1" x14ac:dyDescent="0.2">
      <c r="A9" s="26" t="s">
        <v>45</v>
      </c>
    </row>
    <row r="10" spans="1:1" x14ac:dyDescent="0.2">
      <c r="A10" s="26"/>
    </row>
    <row r="11" spans="1:1" x14ac:dyDescent="0.2">
      <c r="A11" s="24" t="s">
        <v>29</v>
      </c>
    </row>
    <row r="12" spans="1:1" ht="11.25" customHeight="1" x14ac:dyDescent="0.2">
      <c r="A12" s="26" t="s">
        <v>37</v>
      </c>
    </row>
    <row r="13" spans="1:1" ht="11.25" customHeight="1" x14ac:dyDescent="0.2">
      <c r="A13" s="26"/>
    </row>
    <row r="14" spans="1:1" ht="11.25" customHeight="1" x14ac:dyDescent="0.2">
      <c r="A14" s="24" t="s">
        <v>30</v>
      </c>
    </row>
    <row r="15" spans="1:1" ht="27.9" customHeight="1" x14ac:dyDescent="0.2">
      <c r="A15" s="27" t="s">
        <v>35</v>
      </c>
    </row>
    <row r="16" spans="1:1" ht="14.1" customHeight="1" x14ac:dyDescent="0.2">
      <c r="A16" s="27" t="s">
        <v>33</v>
      </c>
    </row>
    <row r="17" spans="1:1" x14ac:dyDescent="0.2">
      <c r="A17" s="26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2017-03-30T22:07:26Z</cp:lastPrinted>
  <dcterms:created xsi:type="dcterms:W3CDTF">2012-12-11T20:48:19Z</dcterms:created>
  <dcterms:modified xsi:type="dcterms:W3CDTF">2018-02-16T18:06:33Z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